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123" documentId="8_{31F424D9-558D-4E40-85AF-1080F2A2B9F5}" xr6:coauthVersionLast="45" xr6:coauthVersionMax="45" xr10:uidLastSave="{40515142-671D-4883-8F73-637106DCDE1E}"/>
  <bookViews>
    <workbookView xWindow="-120" yWindow="-120" windowWidth="29040" windowHeight="15840" activeTab="2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Informática" sheetId="6" r:id="rId5"/>
    <sheet name="Língua Portuguesa" sheetId="7" r:id="rId6"/>
    <sheet name="Raciocínio Lógico" sheetId="9" r:id="rId7"/>
    <sheet name="Noções de Dir. Administrativo" sheetId="10" r:id="rId8"/>
    <sheet name="Noções de Dir. Constitucional" sheetId="11" r:id="rId9"/>
    <sheet name="Noções de Dir. Processual Penal" sheetId="12" r:id="rId10"/>
    <sheet name="Noções de Legis. Penal Especial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7" l="1"/>
  <c r="H8" i="7"/>
  <c r="L8" i="7"/>
  <c r="M8" i="7"/>
  <c r="Q8" i="7"/>
  <c r="R8" i="7"/>
  <c r="V8" i="7"/>
  <c r="W8" i="7"/>
  <c r="G9" i="7"/>
  <c r="H9" i="7"/>
  <c r="L9" i="7"/>
  <c r="M9" i="7"/>
  <c r="Q9" i="7"/>
  <c r="R9" i="7"/>
  <c r="V9" i="7"/>
  <c r="W9" i="7"/>
  <c r="G10" i="7"/>
  <c r="H10" i="7"/>
  <c r="L10" i="7"/>
  <c r="M10" i="7"/>
  <c r="Q10" i="7"/>
  <c r="R10" i="7"/>
  <c r="V10" i="7"/>
  <c r="W10" i="7"/>
  <c r="G11" i="7"/>
  <c r="H11" i="7"/>
  <c r="L11" i="7"/>
  <c r="M11" i="7"/>
  <c r="Q11" i="7"/>
  <c r="R11" i="7"/>
  <c r="V11" i="7"/>
  <c r="W11" i="7"/>
  <c r="G12" i="7"/>
  <c r="H12" i="7"/>
  <c r="L12" i="7"/>
  <c r="M12" i="7"/>
  <c r="Q12" i="7"/>
  <c r="R12" i="7"/>
  <c r="V12" i="7"/>
  <c r="W12" i="7"/>
  <c r="G13" i="7"/>
  <c r="H13" i="7"/>
  <c r="L13" i="7"/>
  <c r="M13" i="7"/>
  <c r="Q13" i="7"/>
  <c r="R13" i="7"/>
  <c r="V13" i="7"/>
  <c r="W13" i="7"/>
  <c r="G14" i="7"/>
  <c r="H14" i="7"/>
  <c r="L14" i="7"/>
  <c r="M14" i="7"/>
  <c r="Q14" i="7"/>
  <c r="R14" i="7"/>
  <c r="V14" i="7"/>
  <c r="W14" i="7"/>
  <c r="G15" i="7"/>
  <c r="H15" i="7"/>
  <c r="L15" i="7"/>
  <c r="M15" i="7"/>
  <c r="Q15" i="7"/>
  <c r="R15" i="7"/>
  <c r="V15" i="7"/>
  <c r="W15" i="7"/>
  <c r="G16" i="7"/>
  <c r="H16" i="7"/>
  <c r="L16" i="7"/>
  <c r="M16" i="7"/>
  <c r="Q16" i="7"/>
  <c r="R16" i="7"/>
  <c r="V16" i="7"/>
  <c r="W16" i="7"/>
  <c r="G17" i="7"/>
  <c r="H17" i="7"/>
  <c r="L17" i="7"/>
  <c r="M17" i="7"/>
  <c r="Q17" i="7"/>
  <c r="R17" i="7"/>
  <c r="V17" i="7"/>
  <c r="W17" i="7"/>
  <c r="G18" i="7"/>
  <c r="H18" i="7"/>
  <c r="L18" i="7"/>
  <c r="M18" i="7"/>
  <c r="Q18" i="7"/>
  <c r="R18" i="7"/>
  <c r="V18" i="7"/>
  <c r="W18" i="7"/>
  <c r="G19" i="7"/>
  <c r="H19" i="7"/>
  <c r="L19" i="7"/>
  <c r="M19" i="7"/>
  <c r="Q19" i="7"/>
  <c r="R19" i="7"/>
  <c r="V19" i="7"/>
  <c r="W19" i="7"/>
  <c r="G20" i="7"/>
  <c r="H20" i="7"/>
  <c r="L20" i="7"/>
  <c r="M20" i="7"/>
  <c r="Q20" i="7"/>
  <c r="R20" i="7"/>
  <c r="V20" i="7"/>
  <c r="W20" i="7"/>
  <c r="G21" i="7"/>
  <c r="H21" i="7"/>
  <c r="L21" i="7"/>
  <c r="M21" i="7"/>
  <c r="Q21" i="7"/>
  <c r="R21" i="7"/>
  <c r="V21" i="7"/>
  <c r="W21" i="7"/>
  <c r="G8" i="9"/>
  <c r="H8" i="9"/>
  <c r="L8" i="9"/>
  <c r="M8" i="9"/>
  <c r="Q8" i="9"/>
  <c r="R8" i="9"/>
  <c r="V8" i="9"/>
  <c r="W8" i="9"/>
  <c r="G9" i="9"/>
  <c r="H9" i="9"/>
  <c r="L9" i="9"/>
  <c r="M9" i="9"/>
  <c r="Q9" i="9"/>
  <c r="R9" i="9"/>
  <c r="V9" i="9"/>
  <c r="W9" i="9"/>
  <c r="G10" i="9"/>
  <c r="H10" i="9"/>
  <c r="L10" i="9"/>
  <c r="M10" i="9"/>
  <c r="Q10" i="9"/>
  <c r="R10" i="9"/>
  <c r="V10" i="9"/>
  <c r="W10" i="9"/>
  <c r="G11" i="9"/>
  <c r="H11" i="9"/>
  <c r="L11" i="9"/>
  <c r="M11" i="9"/>
  <c r="Q11" i="9"/>
  <c r="R11" i="9"/>
  <c r="V11" i="9"/>
  <c r="W11" i="9"/>
  <c r="G12" i="9"/>
  <c r="H12" i="9"/>
  <c r="L12" i="9"/>
  <c r="M12" i="9"/>
  <c r="Q12" i="9"/>
  <c r="R12" i="9"/>
  <c r="V12" i="9"/>
  <c r="W12" i="9"/>
  <c r="G13" i="9"/>
  <c r="H13" i="9"/>
  <c r="L13" i="9"/>
  <c r="M13" i="9"/>
  <c r="Q13" i="9"/>
  <c r="R13" i="9"/>
  <c r="V13" i="9"/>
  <c r="W13" i="9"/>
  <c r="G14" i="9"/>
  <c r="H14" i="9"/>
  <c r="L14" i="9"/>
  <c r="M14" i="9"/>
  <c r="Q14" i="9"/>
  <c r="R14" i="9"/>
  <c r="V14" i="9"/>
  <c r="W14" i="9"/>
  <c r="G15" i="9"/>
  <c r="H15" i="9"/>
  <c r="L15" i="9"/>
  <c r="M15" i="9"/>
  <c r="Q15" i="9"/>
  <c r="R15" i="9"/>
  <c r="V15" i="9"/>
  <c r="W15" i="9"/>
  <c r="G16" i="9"/>
  <c r="H16" i="9"/>
  <c r="L16" i="9"/>
  <c r="M16" i="9"/>
  <c r="Q16" i="9"/>
  <c r="R16" i="9"/>
  <c r="V16" i="9"/>
  <c r="W16" i="9"/>
  <c r="G17" i="9"/>
  <c r="H17" i="9"/>
  <c r="L17" i="9"/>
  <c r="M17" i="9"/>
  <c r="Q17" i="9"/>
  <c r="R17" i="9"/>
  <c r="V17" i="9"/>
  <c r="W17" i="9"/>
  <c r="G18" i="9"/>
  <c r="H18" i="9"/>
  <c r="L18" i="9"/>
  <c r="M18" i="9"/>
  <c r="Q18" i="9"/>
  <c r="R18" i="9"/>
  <c r="V18" i="9"/>
  <c r="W18" i="9"/>
  <c r="G8" i="10"/>
  <c r="H8" i="10"/>
  <c r="L8" i="10"/>
  <c r="M8" i="10"/>
  <c r="Q8" i="10"/>
  <c r="R8" i="10"/>
  <c r="V8" i="10"/>
  <c r="W8" i="10"/>
  <c r="G9" i="10"/>
  <c r="H9" i="10"/>
  <c r="L9" i="10"/>
  <c r="M9" i="10"/>
  <c r="Q9" i="10"/>
  <c r="R9" i="10"/>
  <c r="V9" i="10"/>
  <c r="W9" i="10"/>
  <c r="G10" i="10"/>
  <c r="H10" i="10"/>
  <c r="L10" i="10"/>
  <c r="M10" i="10"/>
  <c r="Q10" i="10"/>
  <c r="R10" i="10"/>
  <c r="V10" i="10"/>
  <c r="W10" i="10"/>
  <c r="G11" i="10"/>
  <c r="H11" i="10"/>
  <c r="L11" i="10"/>
  <c r="M11" i="10"/>
  <c r="Q11" i="10"/>
  <c r="R11" i="10"/>
  <c r="V11" i="10"/>
  <c r="W11" i="10"/>
  <c r="G12" i="10"/>
  <c r="H12" i="10"/>
  <c r="L12" i="10"/>
  <c r="M12" i="10"/>
  <c r="Q12" i="10"/>
  <c r="R12" i="10"/>
  <c r="V12" i="10"/>
  <c r="W12" i="10"/>
  <c r="G13" i="10"/>
  <c r="H13" i="10"/>
  <c r="L13" i="10"/>
  <c r="M13" i="10"/>
  <c r="Q13" i="10"/>
  <c r="R13" i="10"/>
  <c r="V13" i="10"/>
  <c r="W13" i="10"/>
  <c r="G14" i="10"/>
  <c r="H14" i="10"/>
  <c r="L14" i="10"/>
  <c r="M14" i="10"/>
  <c r="Q14" i="10"/>
  <c r="R14" i="10"/>
  <c r="V14" i="10"/>
  <c r="W14" i="10"/>
  <c r="G15" i="10"/>
  <c r="H15" i="10"/>
  <c r="L15" i="10"/>
  <c r="M15" i="10"/>
  <c r="Q15" i="10"/>
  <c r="R15" i="10"/>
  <c r="V15" i="10"/>
  <c r="W15" i="10"/>
  <c r="G16" i="10"/>
  <c r="H16" i="10"/>
  <c r="L16" i="10"/>
  <c r="M16" i="10"/>
  <c r="Q16" i="10"/>
  <c r="R16" i="10"/>
  <c r="V16" i="10"/>
  <c r="W16" i="10"/>
  <c r="G17" i="10"/>
  <c r="H17" i="10"/>
  <c r="L17" i="10"/>
  <c r="M17" i="10"/>
  <c r="Q17" i="10"/>
  <c r="R17" i="10"/>
  <c r="V17" i="10"/>
  <c r="W17" i="10"/>
  <c r="G18" i="10"/>
  <c r="H18" i="10"/>
  <c r="L18" i="10"/>
  <c r="M18" i="10"/>
  <c r="Q18" i="10"/>
  <c r="R18" i="10"/>
  <c r="V18" i="10"/>
  <c r="W18" i="10"/>
  <c r="G19" i="10"/>
  <c r="H19" i="10"/>
  <c r="L19" i="10"/>
  <c r="M19" i="10"/>
  <c r="Q19" i="10"/>
  <c r="R19" i="10"/>
  <c r="V19" i="10"/>
  <c r="W19" i="10"/>
  <c r="G20" i="10"/>
  <c r="H20" i="10"/>
  <c r="L20" i="10"/>
  <c r="M20" i="10"/>
  <c r="Q20" i="10"/>
  <c r="R20" i="10"/>
  <c r="V20" i="10"/>
  <c r="W20" i="10"/>
  <c r="G21" i="10"/>
  <c r="H21" i="10"/>
  <c r="L21" i="10"/>
  <c r="M21" i="10"/>
  <c r="Q21" i="10"/>
  <c r="R21" i="10"/>
  <c r="V21" i="10"/>
  <c r="W21" i="10"/>
  <c r="G22" i="10"/>
  <c r="H22" i="10"/>
  <c r="L22" i="10"/>
  <c r="M22" i="10"/>
  <c r="Q22" i="10"/>
  <c r="R22" i="10"/>
  <c r="V22" i="10"/>
  <c r="W22" i="10"/>
  <c r="G8" i="11"/>
  <c r="H8" i="11"/>
  <c r="L8" i="11"/>
  <c r="M8" i="11"/>
  <c r="Q8" i="11"/>
  <c r="R8" i="11"/>
  <c r="V8" i="11"/>
  <c r="W8" i="11"/>
  <c r="G9" i="11"/>
  <c r="H9" i="11"/>
  <c r="L9" i="11"/>
  <c r="M9" i="11"/>
  <c r="Q9" i="11"/>
  <c r="R9" i="11"/>
  <c r="V9" i="11"/>
  <c r="W9" i="11"/>
  <c r="G10" i="11"/>
  <c r="H10" i="11"/>
  <c r="L10" i="11"/>
  <c r="M10" i="11"/>
  <c r="Q10" i="11"/>
  <c r="R10" i="11"/>
  <c r="V10" i="11"/>
  <c r="W10" i="11"/>
  <c r="G11" i="11"/>
  <c r="H11" i="11"/>
  <c r="L11" i="11"/>
  <c r="M11" i="11"/>
  <c r="Q11" i="11"/>
  <c r="R11" i="11"/>
  <c r="V11" i="11"/>
  <c r="W11" i="11"/>
  <c r="G12" i="11"/>
  <c r="H12" i="11"/>
  <c r="L12" i="11"/>
  <c r="M12" i="11"/>
  <c r="Q12" i="11"/>
  <c r="R12" i="11"/>
  <c r="V12" i="11"/>
  <c r="W12" i="11"/>
  <c r="G13" i="11"/>
  <c r="H13" i="11"/>
  <c r="L13" i="11"/>
  <c r="M13" i="11"/>
  <c r="Q13" i="11"/>
  <c r="R13" i="11"/>
  <c r="V13" i="11"/>
  <c r="W13" i="11"/>
  <c r="G14" i="11"/>
  <c r="H14" i="11"/>
  <c r="L14" i="11"/>
  <c r="M14" i="11"/>
  <c r="Q14" i="11"/>
  <c r="R14" i="11"/>
  <c r="V14" i="11"/>
  <c r="W14" i="11"/>
  <c r="G15" i="11"/>
  <c r="H15" i="11"/>
  <c r="L15" i="11"/>
  <c r="M15" i="11"/>
  <c r="Q15" i="11"/>
  <c r="R15" i="11"/>
  <c r="V15" i="11"/>
  <c r="W15" i="11"/>
  <c r="G16" i="11"/>
  <c r="H16" i="11"/>
  <c r="L16" i="11"/>
  <c r="M16" i="11"/>
  <c r="Q16" i="11"/>
  <c r="R16" i="11"/>
  <c r="V16" i="11"/>
  <c r="W16" i="11"/>
  <c r="G8" i="12"/>
  <c r="H8" i="12"/>
  <c r="L8" i="12"/>
  <c r="M8" i="12"/>
  <c r="Q8" i="12"/>
  <c r="R8" i="12"/>
  <c r="V8" i="12"/>
  <c r="W8" i="12"/>
  <c r="G9" i="12"/>
  <c r="H9" i="12"/>
  <c r="L9" i="12"/>
  <c r="M9" i="12"/>
  <c r="Q9" i="12"/>
  <c r="R9" i="12"/>
  <c r="V9" i="12"/>
  <c r="W9" i="12"/>
  <c r="G10" i="12"/>
  <c r="H10" i="12"/>
  <c r="L10" i="12"/>
  <c r="M10" i="12"/>
  <c r="Q10" i="12"/>
  <c r="R10" i="12"/>
  <c r="V10" i="12"/>
  <c r="W10" i="12"/>
  <c r="G11" i="12"/>
  <c r="H11" i="12"/>
  <c r="L11" i="12"/>
  <c r="M11" i="12"/>
  <c r="Q11" i="12"/>
  <c r="R11" i="12"/>
  <c r="V11" i="12"/>
  <c r="W11" i="12"/>
  <c r="G12" i="12"/>
  <c r="H12" i="12"/>
  <c r="L12" i="12"/>
  <c r="M12" i="12"/>
  <c r="Q12" i="12"/>
  <c r="R12" i="12"/>
  <c r="V12" i="12"/>
  <c r="W12" i="12"/>
  <c r="G13" i="12"/>
  <c r="H13" i="12"/>
  <c r="L13" i="12"/>
  <c r="M13" i="12"/>
  <c r="Q13" i="12"/>
  <c r="R13" i="12"/>
  <c r="V13" i="12"/>
  <c r="W13" i="12"/>
  <c r="G14" i="12"/>
  <c r="H14" i="12"/>
  <c r="L14" i="12"/>
  <c r="M14" i="12"/>
  <c r="Q14" i="12"/>
  <c r="R14" i="12"/>
  <c r="V14" i="12"/>
  <c r="W14" i="12"/>
  <c r="G15" i="12"/>
  <c r="H15" i="12"/>
  <c r="L15" i="12"/>
  <c r="M15" i="12"/>
  <c r="Q15" i="12"/>
  <c r="R15" i="12"/>
  <c r="V15" i="12"/>
  <c r="W15" i="12"/>
  <c r="G16" i="12"/>
  <c r="H16" i="12"/>
  <c r="L16" i="12"/>
  <c r="M16" i="12"/>
  <c r="Q16" i="12"/>
  <c r="R16" i="12"/>
  <c r="V16" i="12"/>
  <c r="W16" i="12"/>
  <c r="G17" i="12"/>
  <c r="H17" i="12"/>
  <c r="L17" i="12"/>
  <c r="M17" i="12"/>
  <c r="Q17" i="12"/>
  <c r="R17" i="12"/>
  <c r="V17" i="12"/>
  <c r="W17" i="12"/>
  <c r="G18" i="12"/>
  <c r="H18" i="12"/>
  <c r="L18" i="12"/>
  <c r="M18" i="12"/>
  <c r="Q18" i="12"/>
  <c r="R18" i="12"/>
  <c r="V18" i="12"/>
  <c r="W18" i="12"/>
  <c r="G19" i="12"/>
  <c r="H19" i="12"/>
  <c r="L19" i="12"/>
  <c r="M19" i="12"/>
  <c r="Q19" i="12"/>
  <c r="R19" i="12"/>
  <c r="V19" i="12"/>
  <c r="W19" i="12"/>
  <c r="G20" i="12"/>
  <c r="H20" i="12"/>
  <c r="L20" i="12"/>
  <c r="M20" i="12"/>
  <c r="Q20" i="12"/>
  <c r="R20" i="12"/>
  <c r="V20" i="12"/>
  <c r="W20" i="12"/>
  <c r="G21" i="12"/>
  <c r="H21" i="12"/>
  <c r="L21" i="12"/>
  <c r="M21" i="12"/>
  <c r="Q21" i="12"/>
  <c r="R21" i="12"/>
  <c r="V21" i="12"/>
  <c r="W21" i="12"/>
  <c r="G22" i="12"/>
  <c r="H22" i="12"/>
  <c r="L22" i="12"/>
  <c r="M22" i="12"/>
  <c r="Q22" i="12"/>
  <c r="R22" i="12"/>
  <c r="V22" i="12"/>
  <c r="W22" i="12"/>
  <c r="G23" i="12"/>
  <c r="H23" i="12"/>
  <c r="L23" i="12"/>
  <c r="M23" i="12"/>
  <c r="Q23" i="12"/>
  <c r="R23" i="12"/>
  <c r="V23" i="12"/>
  <c r="W23" i="12"/>
  <c r="G24" i="12"/>
  <c r="H24" i="12"/>
  <c r="L24" i="12"/>
  <c r="M24" i="12"/>
  <c r="Q24" i="12"/>
  <c r="R24" i="12"/>
  <c r="V24" i="12"/>
  <c r="W24" i="12"/>
  <c r="G21" i="13"/>
  <c r="H21" i="13"/>
  <c r="L21" i="13"/>
  <c r="M21" i="13"/>
  <c r="Q21" i="13"/>
  <c r="R21" i="13"/>
  <c r="V21" i="13"/>
  <c r="W21" i="13"/>
  <c r="G22" i="13"/>
  <c r="H22" i="13"/>
  <c r="L22" i="13"/>
  <c r="M22" i="13"/>
  <c r="Q22" i="13"/>
  <c r="R22" i="13"/>
  <c r="V22" i="13"/>
  <c r="W22" i="13"/>
  <c r="G23" i="13"/>
  <c r="H23" i="13"/>
  <c r="L23" i="13"/>
  <c r="M23" i="13"/>
  <c r="Q23" i="13"/>
  <c r="R23" i="13"/>
  <c r="V23" i="13"/>
  <c r="W23" i="13"/>
  <c r="G24" i="13"/>
  <c r="H24" i="13"/>
  <c r="L24" i="13"/>
  <c r="M24" i="13"/>
  <c r="Q24" i="13"/>
  <c r="R24" i="13"/>
  <c r="V24" i="13"/>
  <c r="W24" i="13"/>
  <c r="G25" i="13"/>
  <c r="H25" i="13"/>
  <c r="L25" i="13"/>
  <c r="M25" i="13"/>
  <c r="Q25" i="13"/>
  <c r="R25" i="13"/>
  <c r="V25" i="13"/>
  <c r="W25" i="13"/>
  <c r="G26" i="13"/>
  <c r="H26" i="13"/>
  <c r="L26" i="13"/>
  <c r="M26" i="13"/>
  <c r="Q26" i="13"/>
  <c r="R26" i="13"/>
  <c r="V26" i="13"/>
  <c r="W26" i="13"/>
  <c r="G8" i="13"/>
  <c r="H8" i="13"/>
  <c r="L8" i="13"/>
  <c r="M8" i="13"/>
  <c r="Q8" i="13"/>
  <c r="R8" i="13"/>
  <c r="V8" i="13"/>
  <c r="W8" i="13"/>
  <c r="G9" i="13"/>
  <c r="H9" i="13"/>
  <c r="L9" i="13"/>
  <c r="M9" i="13"/>
  <c r="Q9" i="13"/>
  <c r="R9" i="13"/>
  <c r="V9" i="13"/>
  <c r="W9" i="13"/>
  <c r="G10" i="13"/>
  <c r="H10" i="13"/>
  <c r="L10" i="13"/>
  <c r="M10" i="13"/>
  <c r="Q10" i="13"/>
  <c r="R10" i="13"/>
  <c r="V10" i="13"/>
  <c r="W10" i="13"/>
  <c r="G11" i="13"/>
  <c r="H11" i="13"/>
  <c r="L11" i="13"/>
  <c r="M11" i="13"/>
  <c r="Q11" i="13"/>
  <c r="R11" i="13"/>
  <c r="V11" i="13"/>
  <c r="W11" i="13"/>
  <c r="G12" i="13"/>
  <c r="H12" i="13"/>
  <c r="L12" i="13"/>
  <c r="M12" i="13"/>
  <c r="Q12" i="13"/>
  <c r="R12" i="13"/>
  <c r="V12" i="13"/>
  <c r="W12" i="13"/>
  <c r="G13" i="13"/>
  <c r="H13" i="13"/>
  <c r="L13" i="13"/>
  <c r="M13" i="13"/>
  <c r="Q13" i="13"/>
  <c r="R13" i="13"/>
  <c r="V13" i="13"/>
  <c r="W13" i="13"/>
  <c r="G14" i="13"/>
  <c r="H14" i="13"/>
  <c r="L14" i="13"/>
  <c r="M14" i="13"/>
  <c r="Q14" i="13"/>
  <c r="R14" i="13"/>
  <c r="V14" i="13"/>
  <c r="W14" i="13"/>
  <c r="G15" i="13"/>
  <c r="H15" i="13"/>
  <c r="L15" i="13"/>
  <c r="M15" i="13"/>
  <c r="Q15" i="13"/>
  <c r="R15" i="13"/>
  <c r="V15" i="13"/>
  <c r="W15" i="13"/>
  <c r="G16" i="13"/>
  <c r="H16" i="13"/>
  <c r="L16" i="13"/>
  <c r="M16" i="13"/>
  <c r="Q16" i="13"/>
  <c r="R16" i="13"/>
  <c r="V16" i="13"/>
  <c r="W16" i="13"/>
  <c r="G17" i="13"/>
  <c r="H17" i="13"/>
  <c r="L17" i="13"/>
  <c r="M17" i="13"/>
  <c r="Q17" i="13"/>
  <c r="R17" i="13"/>
  <c r="V17" i="13"/>
  <c r="W17" i="13"/>
  <c r="G18" i="13"/>
  <c r="H18" i="13"/>
  <c r="L18" i="13"/>
  <c r="M18" i="13"/>
  <c r="Q18" i="13"/>
  <c r="R18" i="13"/>
  <c r="V18" i="13"/>
  <c r="W18" i="13"/>
  <c r="G19" i="13"/>
  <c r="H19" i="13"/>
  <c r="L19" i="13"/>
  <c r="M19" i="13"/>
  <c r="Q19" i="13"/>
  <c r="R19" i="13"/>
  <c r="V19" i="13"/>
  <c r="W19" i="13"/>
  <c r="G20" i="13"/>
  <c r="H20" i="13"/>
  <c r="L20" i="13"/>
  <c r="M20" i="13"/>
  <c r="Q20" i="13"/>
  <c r="R20" i="13"/>
  <c r="V20" i="13"/>
  <c r="W20" i="13"/>
  <c r="G8" i="6"/>
  <c r="H8" i="6"/>
  <c r="L8" i="6"/>
  <c r="M8" i="6"/>
  <c r="Q8" i="6"/>
  <c r="R8" i="6"/>
  <c r="V8" i="6"/>
  <c r="W8" i="6"/>
  <c r="G9" i="6"/>
  <c r="H9" i="6"/>
  <c r="L9" i="6"/>
  <c r="M9" i="6"/>
  <c r="Q9" i="6"/>
  <c r="R9" i="6"/>
  <c r="V9" i="6"/>
  <c r="W9" i="6"/>
  <c r="G10" i="6"/>
  <c r="H10" i="6"/>
  <c r="L10" i="6"/>
  <c r="M10" i="6"/>
  <c r="Q10" i="6"/>
  <c r="R10" i="6"/>
  <c r="V10" i="6"/>
  <c r="W10" i="6"/>
  <c r="G11" i="6"/>
  <c r="H11" i="6"/>
  <c r="L11" i="6"/>
  <c r="M11" i="6"/>
  <c r="Q11" i="6"/>
  <c r="R11" i="6"/>
  <c r="V11" i="6"/>
  <c r="W11" i="6"/>
  <c r="G12" i="6"/>
  <c r="H12" i="6"/>
  <c r="L12" i="6"/>
  <c r="M12" i="6"/>
  <c r="Q12" i="6"/>
  <c r="R12" i="6"/>
  <c r="V12" i="6"/>
  <c r="W12" i="6"/>
  <c r="G13" i="6"/>
  <c r="H13" i="6"/>
  <c r="L13" i="6"/>
  <c r="M13" i="6"/>
  <c r="Q13" i="6"/>
  <c r="R13" i="6"/>
  <c r="V13" i="6"/>
  <c r="W13" i="6"/>
  <c r="G14" i="6"/>
  <c r="H14" i="6"/>
  <c r="L14" i="6"/>
  <c r="M14" i="6"/>
  <c r="Q14" i="6"/>
  <c r="R14" i="6"/>
  <c r="V14" i="6"/>
  <c r="W14" i="6"/>
  <c r="G15" i="6"/>
  <c r="H15" i="6"/>
  <c r="L15" i="6"/>
  <c r="M15" i="6"/>
  <c r="Q15" i="6"/>
  <c r="R15" i="6"/>
  <c r="V15" i="6"/>
  <c r="W15" i="6"/>
  <c r="B13" i="13" l="1"/>
  <c r="B12" i="13"/>
  <c r="B11" i="13"/>
  <c r="B10" i="13"/>
  <c r="B9" i="13"/>
  <c r="B8" i="13"/>
  <c r="B7" i="13"/>
  <c r="B13" i="12"/>
  <c r="B12" i="12"/>
  <c r="B11" i="12"/>
  <c r="B10" i="12"/>
  <c r="B9" i="12"/>
  <c r="B8" i="12"/>
  <c r="B7" i="12"/>
  <c r="B13" i="11"/>
  <c r="B12" i="11"/>
  <c r="B11" i="11"/>
  <c r="B10" i="11"/>
  <c r="B9" i="11"/>
  <c r="B8" i="11"/>
  <c r="B7" i="11"/>
  <c r="B13" i="10"/>
  <c r="B12" i="10"/>
  <c r="B11" i="10"/>
  <c r="B10" i="10"/>
  <c r="B9" i="10"/>
  <c r="B8" i="10"/>
  <c r="B7" i="10"/>
  <c r="B13" i="9"/>
  <c r="B12" i="9"/>
  <c r="B11" i="9"/>
  <c r="B10" i="9"/>
  <c r="B9" i="9"/>
  <c r="B8" i="9"/>
  <c r="B7" i="9"/>
  <c r="B13" i="7"/>
  <c r="B12" i="7"/>
  <c r="B11" i="7"/>
  <c r="B10" i="7"/>
  <c r="B9" i="7"/>
  <c r="B8" i="7"/>
  <c r="B7" i="7"/>
  <c r="F12" i="2"/>
  <c r="F13" i="2"/>
  <c r="F14" i="2"/>
  <c r="F15" i="2"/>
  <c r="F16" i="2"/>
  <c r="B13" i="6" l="1"/>
  <c r="B12" i="6"/>
  <c r="B11" i="6"/>
  <c r="B10" i="6"/>
  <c r="B9" i="6"/>
  <c r="B8" i="6"/>
  <c r="B7" i="6"/>
  <c r="V7" i="13" l="1"/>
  <c r="R7" i="13"/>
  <c r="Q7" i="13"/>
  <c r="M7" i="13"/>
  <c r="L7" i="13"/>
  <c r="H7" i="13"/>
  <c r="G7" i="13"/>
  <c r="V7" i="12"/>
  <c r="R7" i="12"/>
  <c r="Q7" i="12"/>
  <c r="M7" i="12"/>
  <c r="L7" i="12"/>
  <c r="H7" i="12"/>
  <c r="G7" i="12"/>
  <c r="V7" i="11"/>
  <c r="R7" i="11"/>
  <c r="Q7" i="11"/>
  <c r="M7" i="11"/>
  <c r="L7" i="11"/>
  <c r="H7" i="11"/>
  <c r="G7" i="11"/>
  <c r="V7" i="10"/>
  <c r="R7" i="10"/>
  <c r="Q7" i="10"/>
  <c r="M7" i="10"/>
  <c r="L7" i="10"/>
  <c r="H7" i="10"/>
  <c r="G7" i="10"/>
  <c r="V7" i="9"/>
  <c r="V6" i="9" s="1"/>
  <c r="R7" i="9"/>
  <c r="Q7" i="9"/>
  <c r="M7" i="9"/>
  <c r="L7" i="9"/>
  <c r="H7" i="9"/>
  <c r="G7" i="9"/>
  <c r="V7" i="7"/>
  <c r="V6" i="7" s="1"/>
  <c r="R7" i="7"/>
  <c r="Q7" i="7"/>
  <c r="M7" i="7"/>
  <c r="L7" i="7"/>
  <c r="H7" i="7"/>
  <c r="G7" i="7"/>
  <c r="V7" i="6"/>
  <c r="V6" i="6" s="1"/>
  <c r="R7" i="6"/>
  <c r="Q7" i="6"/>
  <c r="M7" i="6"/>
  <c r="L7" i="6"/>
  <c r="H7" i="6"/>
  <c r="G7" i="6"/>
  <c r="D5" i="5"/>
  <c r="E5" i="5"/>
  <c r="F5" i="5"/>
  <c r="G5" i="5"/>
  <c r="H5" i="5"/>
  <c r="I5" i="5"/>
  <c r="C5" i="5"/>
  <c r="F11" i="2"/>
  <c r="F10" i="2"/>
  <c r="H9" i="2"/>
  <c r="W7" i="13" l="1"/>
  <c r="W7" i="7"/>
  <c r="W7" i="11"/>
  <c r="V6" i="11"/>
  <c r="V6" i="13"/>
  <c r="W7" i="6"/>
  <c r="Q6" i="6"/>
  <c r="V6" i="10"/>
  <c r="W7" i="12"/>
  <c r="V6" i="12"/>
  <c r="W7" i="9"/>
  <c r="L6" i="13"/>
  <c r="L6" i="6"/>
  <c r="L6" i="11"/>
  <c r="L6" i="12"/>
  <c r="Q6" i="7"/>
  <c r="Q6" i="9"/>
  <c r="F7" i="2"/>
  <c r="L6" i="7"/>
  <c r="L6" i="9"/>
  <c r="Q6" i="11"/>
  <c r="Q6" i="12"/>
  <c r="Q6" i="13"/>
  <c r="Q6" i="10"/>
  <c r="W7" i="10"/>
  <c r="L6" i="10"/>
  <c r="G6" i="13"/>
  <c r="G6" i="12"/>
  <c r="G6" i="11"/>
  <c r="G6" i="10"/>
  <c r="G6" i="9"/>
  <c r="G6" i="7"/>
  <c r="G6" i="6"/>
  <c r="K5" i="5"/>
  <c r="C6" i="2" s="1"/>
  <c r="G11" i="2" s="1"/>
  <c r="G12" i="2" l="1"/>
  <c r="G14" i="2"/>
  <c r="G16" i="2"/>
  <c r="G13" i="2"/>
  <c r="G15" i="2"/>
  <c r="W6" i="11"/>
  <c r="W6" i="6"/>
  <c r="W6" i="12"/>
  <c r="W6" i="7"/>
  <c r="W6" i="13"/>
  <c r="W6" i="9"/>
  <c r="W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  <comment ref="D8" authorId="0" shapeId="0" xr:uid="{00000000-0006-0000-0200-000002000000}">
      <text>
        <r>
          <rPr>
            <sz val="9"/>
            <color indexed="81"/>
            <rFont val="Segoe UI"/>
            <family val="2"/>
          </rPr>
          <t>Peso conform edital</t>
        </r>
      </text>
    </comment>
    <comment ref="E8" authorId="0" shapeId="0" xr:uid="{00000000-0006-0000-0200-000003000000}">
      <text>
        <r>
          <rPr>
            <sz val="9"/>
            <color indexed="81"/>
            <rFont val="Segoe UI"/>
            <family val="2"/>
          </rPr>
          <t>Quantidade de questões sugeridas</t>
        </r>
      </text>
    </comment>
  </commentList>
</comments>
</file>

<file path=xl/sharedStrings.xml><?xml version="1.0" encoding="utf-8"?>
<sst xmlns="http://schemas.openxmlformats.org/spreadsheetml/2006/main" count="734" uniqueCount="166">
  <si>
    <t>nº</t>
  </si>
  <si>
    <t>Disciplina</t>
  </si>
  <si>
    <t>Classificação</t>
  </si>
  <si>
    <t>Peso</t>
  </si>
  <si>
    <t>Qtd. Questões</t>
  </si>
  <si>
    <t>Total de pontos</t>
  </si>
  <si>
    <t>Tempo sugerido</t>
  </si>
  <si>
    <t>Tempo efetivo</t>
  </si>
  <si>
    <t>CB</t>
  </si>
  <si>
    <t xml:space="preserve">Disponível para estudo: </t>
  </si>
  <si>
    <t>Órgão</t>
  </si>
  <si>
    <t>Publicação</t>
  </si>
  <si>
    <t>Banca</t>
  </si>
  <si>
    <t>Link do edital</t>
  </si>
  <si>
    <t>Cargo</t>
  </si>
  <si>
    <t>Pré-requisitos</t>
  </si>
  <si>
    <t>Remuneração</t>
  </si>
  <si>
    <t>Vagas / Nomeações</t>
  </si>
  <si>
    <t>Incrições até</t>
  </si>
  <si>
    <t>Valor</t>
  </si>
  <si>
    <t>Data da Prova Objetiva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</si>
  <si>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</si>
  <si>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</si>
  <si>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</si>
  <si>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</si>
  <si>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</si>
  <si>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</si>
  <si>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</si>
  <si>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</si>
  <si>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</si>
  <si>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</si>
  <si>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</si>
  <si>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</si>
  <si>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</si>
  <si>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</si>
  <si>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</si>
  <si>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</si>
  <si>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</si>
  <si>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</si>
  <si>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</si>
  <si>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</si>
  <si>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</si>
  <si>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</si>
  <si>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</si>
  <si>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</si>
  <si>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</si>
  <si>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</si>
  <si>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</si>
  <si>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</si>
  <si>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</si>
  <si>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</si>
  <si>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</si>
  <si>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</si>
  <si>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</si>
  <si>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</si>
  <si>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</si>
  <si>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</si>
  <si>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</si>
  <si>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</si>
  <si>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</si>
  <si>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</si>
  <si>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</si>
  <si>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</si>
  <si>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</si>
  <si>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</si>
  <si>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</si>
  <si>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</si>
  <si>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</si>
  <si>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</si>
  <si>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</si>
  <si>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</si>
  <si>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</si>
  <si>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</si>
  <si>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</si>
  <si>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</si>
  <si>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</si>
  <si>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</si>
  <si>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</si>
  <si>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</si>
  <si>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</si>
  <si>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</si>
  <si>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</si>
  <si>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</si>
  <si>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</si>
  <si>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</si>
  <si>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</si>
  <si>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</si>
  <si>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>Informática</t>
  </si>
  <si>
    <t>Língua Portuguesa</t>
  </si>
  <si>
    <t>Raciocínio Lógico</t>
  </si>
  <si>
    <t>Noções de Direito Administrativo</t>
  </si>
  <si>
    <t xml:space="preserve">Noções de Direito Constitucional </t>
  </si>
  <si>
    <t xml:space="preserve">Noções de Direito Processual Penal </t>
  </si>
  <si>
    <t xml:space="preserve">Noções de Legislação Penal Especial </t>
  </si>
  <si>
    <t>CE</t>
  </si>
  <si>
    <t>legislação e suas alterações.</t>
  </si>
  <si>
    <t>Tráfico ilícito e uso indevido de drogas (Lei nº 11.343/2006).</t>
  </si>
  <si>
    <t>Crimes hediondos (Lei nº 8.072/1990).</t>
  </si>
  <si>
    <t>Crimes resultantes de preconceitos de raça ou de cor (Lei nº 7.716/1989).</t>
  </si>
  <si>
    <t>Abuso de Autoridade (Lei nº 13.869/2019).</t>
  </si>
  <si>
    <t>Crimes de tortura (Lei nº 9.455/1997).</t>
  </si>
  <si>
    <t>Estatuto da Criança e do Adolescente (Lei nº 8.069/1990).</t>
  </si>
  <si>
    <t>Estatuto do desarmamento (Lei nº 10.826/2003).</t>
  </si>
  <si>
    <t>Crimes previstos no Código de proteção e defesa do consumidor (Lei nº 8.078/1990).</t>
  </si>
  <si>
    <t>Crimes contra o meio ambiente (Lei nº 9.605/1998).</t>
  </si>
  <si>
    <t>Juizados especiais (Lei nº 9.099/1995 e Lei nº 10.259/2001).</t>
  </si>
  <si>
    <t>Crimes previstos no Código de Trânsito Brasileiro (Lei nº 9.503/1997).</t>
  </si>
  <si>
    <t>Interceptação telefônica (Lei nº 9.296/1996).</t>
  </si>
  <si>
    <t>Lei nº 12.830/2013;</t>
  </si>
  <si>
    <t>Pacote Anti-Crime</t>
  </si>
  <si>
    <t>Inquérito policial; notitia criminis.</t>
  </si>
  <si>
    <t>Ação penal: espécies.</t>
  </si>
  <si>
    <t>Jurisdição; competência.</t>
  </si>
  <si>
    <t>Prova (artigos 158 a 184 do CPP).</t>
  </si>
  <si>
    <t>Prisão em flagrante.</t>
  </si>
  <si>
    <t>Prisão preventiva.</t>
  </si>
  <si>
    <t>Prisão temporária (Lei n.º 7.960/1989).</t>
  </si>
  <si>
    <t>Direitos e deveres fundamentais: direitos e deveres individuais e coletivos; direito à vida, à liberdade, à igualdade, à segurança e à propriedade; direitos sociais; nacionalidade; cidadania e direitos políticos; partidos políticos; garantias constitucionais individuais; garantias dos direitos coletivos, sociais e políticos.</t>
  </si>
  <si>
    <t>Poder Legislativo: fundamento, atribuições e garantias de independência. 3. Poder Executivo: forma e sistema de governo; chefia de Estado e chefia de governo; atribuições e responsabilidades do presidente da República.</t>
  </si>
  <si>
    <t>Defesa do Estado e das instituições democráticas: segurança pública; organização da segurança pública.</t>
  </si>
  <si>
    <t>Ordem social: base e objetivos; seguridade social; educação, cultura e desporto; ciência e tecnologia; comunicação social; meio ambiente; família, criança, adolescente e idoso.</t>
  </si>
  <si>
    <t>Declaração Universal dos Direitos Humanos (ONU – 1948).</t>
  </si>
  <si>
    <t>Estado, governo e administração pública: conceitos, elementos, poderes e organização; natureza, fins e princípios.</t>
  </si>
  <si>
    <t>Organização administrativa da União: administração direta e indireta.</t>
  </si>
  <si>
    <t>Agentes públicos: espécies e classificação; poderes, deveres e prerrogativas; cargo, emprego e função públicos; regime jurídico único: provimento, vacância, remoção, redistribuição e substituição; direitos e vantagens; regime disciplinar; responsabilidade civil, criminal e administrativa.</t>
  </si>
  <si>
    <t>Poderes administrativos: poder hierárquico; poder disciplinar; poder regulamentar; poder de polícia; uso e abuso do poder.</t>
  </si>
  <si>
    <t>Serviços públicos: conceito, classificação, regulamentação e controle; forma, meios e requisitos; delegação: concessão, permissão, autorização.</t>
  </si>
  <si>
    <t>Controle e responsabilização da administração: controle administrativo; controle judicial; controle legislativo; responsabilidade civil do Estado.</t>
  </si>
  <si>
    <t>Resolução de problemas envolvendo números reais, conjuntos, contagem e porcentagem.</t>
  </si>
  <si>
    <t>Sistemas, equações e regra de três.</t>
  </si>
  <si>
    <t>Semelhança e relações métricas no triângulo retângulo.</t>
  </si>
  <si>
    <t>Área, volume e capacidade.</t>
  </si>
  <si>
    <t>Medidas de tendência central, Leitura e interpretação de dados representados em tabelas e gráficos.</t>
  </si>
  <si>
    <t>Problemas de raciocínio lógico-matemático envolvendo proposições, conectivos, equivalência e implicação lógica.</t>
  </si>
  <si>
    <t>As questões de Língua Portuguesa visam a averiguar a capacidade da candidata e do candidato, quanto:</t>
  </si>
  <si>
    <t>à apreensão do significado global dos textos;</t>
  </si>
  <si>
    <t>ao estabelecimento de relações intratextuais e intertextuais;</t>
  </si>
  <si>
    <t>ao reconhecimento da função desempenhada por diferentes recursos gramaticais no texto, nos níveis fonológico, morfológico, sintático, semântico e textual/discursivo;</t>
  </si>
  <si>
    <t>à apreensão dos efeitos de sentido decorrentes do uso de recursos verbais e não verbais em textos de diferentes gêneros: tiras, quadrinhos, charges, gráficos, infográficos etc.;</t>
  </si>
  <si>
    <t>à identificação das ideias expressas no texto, bem como de sua hierarquia (principal ou secundária) e das relações entre elas (oposição, restrição, causa/consequência, exemplificação etc.);</t>
  </si>
  <si>
    <t>à análise da organização argumentativa do texto: identificação do ponto de vista (tese) do autor, reconhecimento e avaliação dos argumentos usados para fundamentá-lo;</t>
  </si>
  <si>
    <t>à dedução de ideias e pontos de vista implícitos no texto;</t>
  </si>
  <si>
    <t>ao reconhecimento das diferentes “vozes” dentro de um texto, bem como dos recursos linguísticos empregados para demarcá-las;</t>
  </si>
  <si>
    <t>ao reconhecimento da posição do autor frente às informações apresentadas no texto (fato ou opinião; concordância ou discordância etc.), bem como dos recursos linguísticos indicadores dessas avaliações;</t>
  </si>
  <si>
    <t>à identificação do significado de palavras, expressões ou estruturas frasais em determinados contextos;</t>
  </si>
  <si>
    <t>à identificação dos recursos coesivos do texto (expressões, formas pronominais, relatores) e das relações de sentido que estabelecem;</t>
  </si>
  <si>
    <t>ao domínio da variedade padrão escrita: normas de concordância, regência, ortografia, pontuação etc.</t>
  </si>
  <si>
    <t>ao reconhecimento de relações estruturais e semânticas entre frases ou expressões;</t>
  </si>
  <si>
    <t>à identificação, em textos de diferentes gêneros, das marcas linguísticas que singularizam as variedades linguísticas sociais, regionais ou de registro.</t>
  </si>
  <si>
    <t>Conceitos básicos de operação com arquivos no sistema operacional Linux (Ubuntu versão 14 ou superior).</t>
  </si>
  <si>
    <t>Noções de uso de Internet e correio eletrônico, utilizando os navegadores Firefox e Google Chrome no sistema operacional (Ubuntu versão 14 ou superior).</t>
  </si>
  <si>
    <t>Noções de trabalho com computadores em rede interna, no sistema operacional (Ubuntu versão 14 ou superior).</t>
  </si>
  <si>
    <t>Noções de escrita e editoração de texto utilizando LibreOffice-Writer (versão 5.0.6 ou superior).</t>
  </si>
  <si>
    <t>Noções de cálculo e organização de dados em planilhas eletrônicas utilizando o LibreOffice-Calc (versão 5.0.6 ou superior).</t>
  </si>
  <si>
    <t>Noções, como usuário, do funcionamento de computadores e de periféricos (impressoras e digitalizadoras).</t>
  </si>
  <si>
    <t>Noções, como usuário, do sistema operacional Linux (Ubuntu versão 14 ou superior).</t>
  </si>
  <si>
    <t xml:space="preserve">Polícia Civil do Estado do Paraná </t>
  </si>
  <si>
    <t>Fundação da Universidade Federal do Paraná (FUNPAR-UFPR)</t>
  </si>
  <si>
    <t>Cargos Delegado, Papiloscopista e Investigador</t>
  </si>
  <si>
    <t>04/05/2020 a 02/06/2020</t>
  </si>
  <si>
    <t>26/07/2020 e 13/09/2020 (Delegado – Prova específica)</t>
  </si>
  <si>
    <t>R$ 5.867,45 a R$ 18.280,05</t>
  </si>
  <si>
    <t>400 vagas anunciadas</t>
  </si>
  <si>
    <t>Nível superior</t>
  </si>
  <si>
    <t>Delegado de Polícia R$ 200,00 Investigador de Polícia R$ 120,00 Papiloscopista R$ 120,00</t>
  </si>
  <si>
    <t>EDITAL N° 002.2020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</si>
</sst>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11" fillId="3" borderId="0" xfId="0" applyFont="1" applyFill="1"/>
    <xf numFmtId="0" fontId="1" fillId="3" borderId="0" xfId="0" applyFont="1" applyFill="1"/>
    <xf numFmtId="0" fontId="0" fillId="0" borderId="0" xfId="0" applyAlignment="1">
      <alignment horizontal="center" vertical="center" wrapText="1"/>
    </xf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6" fontId="1" fillId="0" borderId="0" xfId="0" applyNumberFormat="1" applyFont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0" fontId="0" fillId="7" borderId="0" xfId="0" applyFill="1"/>
    <xf numFmtId="0" fontId="3" fillId="0" borderId="17" xfId="0" applyFont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46" fontId="7" fillId="0" borderId="4" xfId="0" applyNumberFormat="1" applyFont="1" applyFill="1" applyBorder="1" applyAlignment="1" applyProtection="1">
      <alignment horizontal="center" vertical="center"/>
      <protection locked="0"/>
    </xf>
    <xf numFmtId="46" fontId="0" fillId="0" borderId="0" xfId="0" applyNumberForma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46" fontId="2" fillId="0" borderId="7" xfId="0" applyNumberFormat="1" applyFont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46" fontId="2" fillId="0" borderId="0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49" fontId="1" fillId="6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1" fillId="3" borderId="25" xfId="1" applyFont="1" applyFill="1" applyBorder="1" applyAlignment="1" applyProtection="1">
      <alignment horizontal="left"/>
      <protection locked="0"/>
    </xf>
    <xf numFmtId="14" fontId="3" fillId="0" borderId="2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5" fontId="3" fillId="2" borderId="23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Fill="1" applyAlignment="1" applyProtection="1">
      <alignment horizontal="center"/>
      <protection locked="0"/>
    </xf>
    <xf numFmtId="14" fontId="15" fillId="0" borderId="21" xfId="0" applyNumberFormat="1" applyFont="1" applyBorder="1" applyAlignment="1" applyProtection="1">
      <alignment horizontal="center"/>
      <protection locked="0"/>
    </xf>
    <xf numFmtId="14" fontId="15" fillId="0" borderId="22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165" fontId="3" fillId="0" borderId="24" xfId="0" applyNumberFormat="1" applyFont="1" applyBorder="1" applyAlignment="1" applyProtection="1">
      <alignment horizontal="center"/>
      <protection locked="0"/>
    </xf>
    <xf numFmtId="0" fontId="1" fillId="5" borderId="25" xfId="1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1" fillId="8" borderId="0" xfId="1" applyFont="1" applyFill="1" applyBorder="1" applyAlignment="1" applyProtection="1">
      <alignment horizontal="left"/>
      <protection locked="0"/>
    </xf>
    <xf numFmtId="0" fontId="17" fillId="0" borderId="0" xfId="1" applyFont="1" applyAlignment="1">
      <alignment horizontal="left"/>
    </xf>
    <xf numFmtId="14" fontId="0" fillId="0" borderId="0" xfId="0" applyNumberFormat="1" applyAlignment="1">
      <alignment horizontal="left"/>
    </xf>
    <xf numFmtId="0" fontId="18" fillId="0" borderId="0" xfId="0" applyFont="1"/>
    <xf numFmtId="0" fontId="0" fillId="0" borderId="0" xfId="0" applyAlignment="1">
      <alignment vertical="center" wrapText="1"/>
    </xf>
    <xf numFmtId="0" fontId="1" fillId="8" borderId="25" xfId="1" applyFont="1" applyFill="1" applyBorder="1" applyAlignment="1" applyProtection="1">
      <alignment horizontal="left"/>
      <protection locked="0"/>
    </xf>
    <xf numFmtId="0" fontId="1" fillId="9" borderId="25" xfId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6" fontId="10" fillId="0" borderId="8" xfId="0" applyNumberFormat="1" applyFont="1" applyBorder="1" applyAlignment="1" applyProtection="1">
      <alignment horizontal="center" vertical="center"/>
      <protection locked="0"/>
    </xf>
    <xf numFmtId="46" fontId="10" fillId="0" borderId="9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16" fillId="0" borderId="38" xfId="0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vertical="center" wrapText="1"/>
      <protection locked="0"/>
    </xf>
  </cellXfs>
  <cellStyles count="2">
    <cellStyle name="Hiperlink" xfId="1" builtinId="8"/>
    <cellStyle name="Normal" xfId="0" builtinId="0"/>
  </cellStyles>
  <dxfs count="5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rancursosonline.com.br/assinatura-ilimitada/" TargetMode="External"/><Relationship Id="rId1" Type="http://schemas.openxmlformats.org/officeDocument/2006/relationships/hyperlink" Target="#'Informa&#231;&#245;es l Concurso'!A1"/><Relationship Id="rId5" Type="http://schemas.openxmlformats.org/officeDocument/2006/relationships/image" Target="../media/image2.jpeg"/><Relationship Id="rId4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blog-static.infra.grancursosonline.com.br/wp-content/uploads/2020/04/09002835/Edital-PC-PR-Edital-Policia-Civil-Paran%C3%A1-Delegado-Investigador-e-Papiloscopista-2020.pdfhttps:/blog-static.infra.grancursosonline.com.br/wp-content/uploads/2020/04/09002835/Edital-PC-PR-Edital-Policia-Civil-Paran%C3%A1-Delegado-Investigador-e-Papiloscopista-2020.pdfhttps:/blog-static.infra.grancursosonline.com.br/wp-content/uploads/2020/04/09002835/Edital-PC-PR-Edital-Policia-Civil-Paran%C3%A1-Delegado-Investigador-e-Papiloscopista-2020.pdf" TargetMode="External"/><Relationship Id="rId3" Type="http://schemas.openxmlformats.org/officeDocument/2006/relationships/hyperlink" Target="#Cronograma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6" Type="http://schemas.openxmlformats.org/officeDocument/2006/relationships/hyperlink" Target="https://www.grancursosonline.com.br/assinatura-ilimitada/" TargetMode="External"/><Relationship Id="rId5" Type="http://schemas.openxmlformats.org/officeDocument/2006/relationships/hyperlink" Target="#Inform&#225;tica!A1"/><Relationship Id="rId4" Type="http://schemas.openxmlformats.org/officeDocument/2006/relationships/hyperlink" Target="#'Quadro de hor&#225;rios'!A1"/><Relationship Id="rId9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Inform&#225;tic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Inform&#225;tic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oneCellAnchor>
    <xdr:from>
      <xdr:col>4</xdr:col>
      <xdr:colOff>1</xdr:colOff>
      <xdr:row>2</xdr:row>
      <xdr:rowOff>152400</xdr:rowOff>
    </xdr:from>
    <xdr:ext cx="4514849" cy="1094274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1B58EF77-4FB0-4FAF-9E3C-289C0717E286}"/>
            </a:ext>
          </a:extLst>
        </xdr:cNvPr>
        <xdr:cNvSpPr txBox="1"/>
      </xdr:nvSpPr>
      <xdr:spPr>
        <a:xfrm>
          <a:off x="2438401" y="647700"/>
          <a:ext cx="4514849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accent1">
                  <a:lumMod val="75000"/>
                </a:schemeClr>
              </a:solidFill>
            </a:rPr>
            <a:t>Polícia Civil do</a:t>
          </a:r>
          <a:r>
            <a:rPr lang="pt-BR" sz="3200" baseline="0">
              <a:solidFill>
                <a:schemeClr val="accent1">
                  <a:lumMod val="75000"/>
                </a:schemeClr>
              </a:solidFill>
            </a:rPr>
            <a:t> Estado do Paraná</a:t>
          </a:r>
          <a:endParaRPr lang="pt-BR" sz="320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3</xdr:col>
      <xdr:colOff>561976</xdr:colOff>
      <xdr:row>10</xdr:row>
      <xdr:rowOff>71630</xdr:rowOff>
    </xdr:from>
    <xdr:ext cx="3933824" cy="530658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08ACEC-ADF1-4367-9FE8-639D431D22B8}"/>
            </a:ext>
          </a:extLst>
        </xdr:cNvPr>
        <xdr:cNvSpPr txBox="1"/>
      </xdr:nvSpPr>
      <xdr:spPr>
        <a:xfrm>
          <a:off x="2390776" y="2090930"/>
          <a:ext cx="393382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2800">
              <a:solidFill>
                <a:schemeClr val="tx1"/>
              </a:solidFill>
            </a:rPr>
            <a:t>Papiloscopista</a:t>
          </a: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140628</xdr:colOff>
      <xdr:row>0</xdr:row>
      <xdr:rowOff>0</xdr:rowOff>
    </xdr:from>
    <xdr:to>
      <xdr:col>14</xdr:col>
      <xdr:colOff>76200</xdr:colOff>
      <xdr:row>2</xdr:row>
      <xdr:rowOff>114300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63A04-3589-4F3B-B9E3-169312F7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6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95250</xdr:rowOff>
    </xdr:from>
    <xdr:to>
      <xdr:col>3</xdr:col>
      <xdr:colOff>552450</xdr:colOff>
      <xdr:row>15</xdr:row>
      <xdr:rowOff>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2AB513-15E3-4566-96BF-68454038E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550"/>
          <a:ext cx="2381250" cy="23812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89FE423-3296-4024-AC3F-01DC70654655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E0DC9D5-EC71-4BCA-B224-F305EEA70D92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FC9ACCE-E343-425E-867E-ECB65BBF174F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03E0818-0E6D-4364-B6F4-689C28F0201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79E7E8F-1B7B-41DA-90B6-283E0A30C49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381000</xdr:colOff>
      <xdr:row>0</xdr:row>
      <xdr:rowOff>0</xdr:rowOff>
    </xdr:from>
    <xdr:to>
      <xdr:col>23</xdr:col>
      <xdr:colOff>40347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0D9ABC-E373-4B04-8765-26F50A67A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927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13</xdr:row>
      <xdr:rowOff>161925</xdr:rowOff>
    </xdr:from>
    <xdr:to>
      <xdr:col>1</xdr:col>
      <xdr:colOff>2876550</xdr:colOff>
      <xdr:row>31</xdr:row>
      <xdr:rowOff>114300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36221D-F037-4BD0-8B1A-748030290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28925"/>
          <a:ext cx="3409950" cy="34099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B1BB3AB6-3349-43D8-AD6F-091C7B5D0450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5DD8190-AFC6-4D43-AA9A-5668D4C0E14F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594AAD1-7316-4957-9640-4B725A49F68B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0C79C8E-2233-4CC9-A7C9-DE09B60F778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75BA979-89FC-43A8-8212-6B935575229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400050</xdr:colOff>
      <xdr:row>0</xdr:row>
      <xdr:rowOff>0</xdr:rowOff>
    </xdr:from>
    <xdr:to>
      <xdr:col>23</xdr:col>
      <xdr:colOff>59397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3662AC-36BE-4D97-B727-AAA5891C7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832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13</xdr:row>
      <xdr:rowOff>161925</xdr:rowOff>
    </xdr:from>
    <xdr:to>
      <xdr:col>1</xdr:col>
      <xdr:colOff>2914650</xdr:colOff>
      <xdr:row>25</xdr:row>
      <xdr:rowOff>142875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B2889FA-7742-43B7-95F9-25C8662F3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590925"/>
          <a:ext cx="3409950" cy="3409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28575</xdr:rowOff>
    </xdr:from>
    <xdr:to>
      <xdr:col>1</xdr:col>
      <xdr:colOff>457143</xdr:colOff>
      <xdr:row>10</xdr:row>
      <xdr:rowOff>19027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8775" y="1847850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64428</xdr:colOff>
      <xdr:row>0</xdr:row>
      <xdr:rowOff>0</xdr:rowOff>
    </xdr:from>
    <xdr:to>
      <xdr:col>8</xdr:col>
      <xdr:colOff>0</xdr:colOff>
      <xdr:row>3</xdr:row>
      <xdr:rowOff>38100</xdr:rowOff>
    </xdr:to>
    <xdr:pic>
      <xdr:nvPicPr>
        <xdr:cNvPr id="10" name="Imagem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6A249-BC4B-46DB-BA54-B7F15757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203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371476</xdr:colOff>
      <xdr:row>3</xdr:row>
      <xdr:rowOff>9521</xdr:rowOff>
    </xdr:from>
    <xdr:to>
      <xdr:col>8</xdr:col>
      <xdr:colOff>0</xdr:colOff>
      <xdr:row>29</xdr:row>
      <xdr:rowOff>0</xdr:rowOff>
    </xdr:to>
    <xdr:pic>
      <xdr:nvPicPr>
        <xdr:cNvPr id="5" name="Imagem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6BF06BB-C8B1-4D4C-887A-1840AE93C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6" y="581021"/>
          <a:ext cx="1295399" cy="52387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247650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676275</xdr:colOff>
      <xdr:row>0</xdr:row>
      <xdr:rowOff>0</xdr:rowOff>
    </xdr:from>
    <xdr:to>
      <xdr:col>8</xdr:col>
      <xdr:colOff>183222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8E09D0-EACC-4A8F-955F-4831FA10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237397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8</xdr:col>
      <xdr:colOff>121578</xdr:colOff>
      <xdr:row>0</xdr:row>
      <xdr:rowOff>0</xdr:rowOff>
    </xdr:from>
    <xdr:to>
      <xdr:col>11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1FAAA6-A36F-4E49-9699-EC7925A3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428" y="0"/>
          <a:ext cx="2373972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FDBDD-0B6C-490E-A7E2-748707F2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13</xdr:row>
      <xdr:rowOff>142875</xdr:rowOff>
    </xdr:from>
    <xdr:to>
      <xdr:col>1</xdr:col>
      <xdr:colOff>2943225</xdr:colOff>
      <xdr:row>31</xdr:row>
      <xdr:rowOff>95250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B9F3465-8EA2-4DA0-88EA-6F84F7EFD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048375"/>
          <a:ext cx="3409950" cy="3409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B2B4DF8-ED2E-4B27-A2F0-F118B93556F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2AFE6F7-E310-4E05-8284-4A32418393B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82D1C5-DBFC-40C2-814A-9BFC5EFBD81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C726B3-B18B-45C2-BA0F-EEC6F1D2773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0884271-95D9-44F7-A7DF-25A6CEB47272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56B446-9F34-4FC8-AB08-0865BA85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13</xdr:row>
      <xdr:rowOff>152400</xdr:rowOff>
    </xdr:from>
    <xdr:to>
      <xdr:col>1</xdr:col>
      <xdr:colOff>2971800</xdr:colOff>
      <xdr:row>17</xdr:row>
      <xdr:rowOff>704850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67102DA-EB03-404C-BF43-4DD6937C8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819900"/>
          <a:ext cx="3409950" cy="3409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788771DD-AC20-4C16-81B2-19C7E09EB8D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19C5A3D-928D-484E-80FA-3E952523327F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98F7FAE-9A70-49C7-AB2F-DAF8183C3622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77B6732-2BF5-4B89-B121-3D669E8FE8C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5395D4F-0941-4095-9A4B-42523411870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390525</xdr:colOff>
      <xdr:row>0</xdr:row>
      <xdr:rowOff>0</xdr:rowOff>
    </xdr:from>
    <xdr:to>
      <xdr:col>23</xdr:col>
      <xdr:colOff>49872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7D3DE6-68D5-4478-93DA-3B95995D4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88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13</xdr:row>
      <xdr:rowOff>171450</xdr:rowOff>
    </xdr:from>
    <xdr:to>
      <xdr:col>1</xdr:col>
      <xdr:colOff>2914650</xdr:colOff>
      <xdr:row>31</xdr:row>
      <xdr:rowOff>123825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CE9578A-BD79-42DA-960A-F1CB38961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362450"/>
          <a:ext cx="3409950" cy="3409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680816D-C79B-48FF-A702-5ED7132C344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3EB8BFF-6113-4D7B-85A3-2F75CB01C935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1125F59-099F-4D22-8122-0124A32656A9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1E33307-5118-4969-AF85-B8C02DB022B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D25E8D9-6C8A-4D73-B6E8-59DA8E14B650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400050</xdr:colOff>
      <xdr:row>0</xdr:row>
      <xdr:rowOff>0</xdr:rowOff>
    </xdr:from>
    <xdr:to>
      <xdr:col>23</xdr:col>
      <xdr:colOff>59397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1207FA-8809-478B-97E9-35F6034DE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832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13</xdr:row>
      <xdr:rowOff>152400</xdr:rowOff>
    </xdr:from>
    <xdr:to>
      <xdr:col>1</xdr:col>
      <xdr:colOff>2895600</xdr:colOff>
      <xdr:row>31</xdr:row>
      <xdr:rowOff>104775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625E9E4-6779-4ADF-AA54-0ABFAF74B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29400"/>
          <a:ext cx="3409950" cy="34099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5AD5BCF-0605-4977-897F-5D446C620576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C4B6498-33EA-4E55-AD3A-967CE0CDDF90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2BC6660-584B-408B-80EF-AAAB4FB14E48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1A37D95-A2F0-4906-88B6-5830BA7E67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8A5B7CF-5255-4A30-BF51-3415DE2FBE7B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342900</xdr:colOff>
      <xdr:row>0</xdr:row>
      <xdr:rowOff>0</xdr:rowOff>
    </xdr:from>
    <xdr:to>
      <xdr:col>23</xdr:col>
      <xdr:colOff>2247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F35B0E-E457-46C2-AEB7-C60E5BE83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117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13</xdr:row>
      <xdr:rowOff>161925</xdr:rowOff>
    </xdr:from>
    <xdr:to>
      <xdr:col>1</xdr:col>
      <xdr:colOff>2914650</xdr:colOff>
      <xdr:row>31</xdr:row>
      <xdr:rowOff>114300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A078796-32F0-4D6E-A1E6-E2131C55B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638925"/>
          <a:ext cx="3409950" cy="3409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workbookViewId="0">
      <selection activeCell="L9" sqref="L9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ht="24" customHeight="1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0"/>
  <sheetViews>
    <sheetView showGridLines="0" workbookViewId="0">
      <selection activeCell="B11" sqref="B11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5" spans="1:23" x14ac:dyDescent="0.25">
      <c r="A5" s="1"/>
      <c r="B5" s="1"/>
      <c r="C5" s="11"/>
      <c r="D5" s="12"/>
      <c r="E5" s="13" t="s">
        <v>70</v>
      </c>
      <c r="F5" s="13"/>
      <c r="G5" s="14" t="s">
        <v>71</v>
      </c>
      <c r="H5" s="13"/>
      <c r="I5" s="13"/>
      <c r="J5" s="13" t="s">
        <v>72</v>
      </c>
      <c r="K5" s="13"/>
      <c r="L5" s="14" t="s">
        <v>73</v>
      </c>
      <c r="M5" s="12"/>
      <c r="N5" s="13"/>
      <c r="O5" s="13" t="s">
        <v>74</v>
      </c>
      <c r="P5" s="13"/>
      <c r="Q5" s="14"/>
      <c r="R5" s="12"/>
      <c r="S5" s="13"/>
      <c r="T5" s="13" t="s">
        <v>75</v>
      </c>
      <c r="U5" s="13"/>
      <c r="V5" s="14"/>
      <c r="W5" s="15" t="s">
        <v>76</v>
      </c>
    </row>
    <row r="6" spans="1:23" ht="30" x14ac:dyDescent="0.25">
      <c r="A6" s="26" t="s">
        <v>0</v>
      </c>
      <c r="B6" s="27" t="s">
        <v>77</v>
      </c>
      <c r="C6" s="25" t="s">
        <v>78</v>
      </c>
      <c r="D6" s="17" t="s">
        <v>79</v>
      </c>
      <c r="E6" s="18" t="s">
        <v>80</v>
      </c>
      <c r="F6" s="18" t="s">
        <v>81</v>
      </c>
      <c r="G6" s="19">
        <f>SUM(G7:G24)</f>
        <v>0.74999999999999933</v>
      </c>
      <c r="H6" s="20" t="s">
        <v>82</v>
      </c>
      <c r="I6" s="21" t="s">
        <v>83</v>
      </c>
      <c r="J6" s="18" t="s">
        <v>80</v>
      </c>
      <c r="K6" s="18" t="s">
        <v>81</v>
      </c>
      <c r="L6" s="19">
        <f>SUM(L7:L24)</f>
        <v>0</v>
      </c>
      <c r="M6" s="22" t="s">
        <v>82</v>
      </c>
      <c r="N6" s="20" t="s">
        <v>83</v>
      </c>
      <c r="O6" s="18" t="s">
        <v>80</v>
      </c>
      <c r="P6" s="18" t="s">
        <v>81</v>
      </c>
      <c r="Q6" s="19">
        <f>SUM(Q7:Q24)</f>
        <v>0.74999999999999933</v>
      </c>
      <c r="R6" s="20" t="s">
        <v>82</v>
      </c>
      <c r="S6" s="20" t="s">
        <v>83</v>
      </c>
      <c r="T6" s="18" t="s">
        <v>80</v>
      </c>
      <c r="U6" s="18" t="s">
        <v>81</v>
      </c>
      <c r="V6" s="19">
        <f>SUM(V7:V24)</f>
        <v>0.74999999999999933</v>
      </c>
      <c r="W6" s="23">
        <f>SUM(W7:W24)</f>
        <v>2.2499999999999991</v>
      </c>
    </row>
    <row r="7" spans="1:23" x14ac:dyDescent="0.25">
      <c r="A7" s="81">
        <v>1</v>
      </c>
      <c r="B7" s="81" t="str">
        <f>Cronograma!B10</f>
        <v>Informática</v>
      </c>
      <c r="C7" s="107" t="s">
        <v>110</v>
      </c>
      <c r="D7" s="63">
        <v>43930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43931</v>
      </c>
      <c r="I7" s="66" t="s">
        <v>84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43937</v>
      </c>
      <c r="N7" s="69" t="s">
        <v>85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43945</v>
      </c>
      <c r="S7" s="66" t="s">
        <v>85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x14ac:dyDescent="0.25">
      <c r="A8" s="73">
        <v>2</v>
      </c>
      <c r="B8" s="73" t="str">
        <f>Cronograma!B11</f>
        <v>Língua Portuguesa</v>
      </c>
      <c r="C8" s="108" t="s">
        <v>111</v>
      </c>
      <c r="D8" s="63">
        <v>43931</v>
      </c>
      <c r="E8" s="64">
        <v>0.29166666666666669</v>
      </c>
      <c r="F8" s="64">
        <v>0.33333333333333331</v>
      </c>
      <c r="G8" s="65">
        <f t="shared" ref="G8:G24" si="1">F8-E8</f>
        <v>4.166666666666663E-2</v>
      </c>
      <c r="H8" s="66">
        <f t="shared" ref="H8:H24" si="2">IF(D8="","",D8+DAY(1))</f>
        <v>43932</v>
      </c>
      <c r="I8" s="66" t="s">
        <v>84</v>
      </c>
      <c r="J8" s="67">
        <v>0.29166666666666669</v>
      </c>
      <c r="K8" s="67">
        <v>0.33333333333333331</v>
      </c>
      <c r="L8" s="65">
        <f t="shared" ref="L8:L24" si="3">IF(I8="sim",K8-J8,0)</f>
        <v>0</v>
      </c>
      <c r="M8" s="68">
        <f t="shared" ref="M8:M24" si="4">IF(D8="","",D8+DAY(7))</f>
        <v>43938</v>
      </c>
      <c r="N8" s="69" t="s">
        <v>85</v>
      </c>
      <c r="O8" s="70">
        <v>0.29166666666666669</v>
      </c>
      <c r="P8" s="70">
        <v>0.33333333333333331</v>
      </c>
      <c r="Q8" s="65">
        <f t="shared" ref="Q8:Q24" si="5">IF(N8="sim",P8-O8,0)</f>
        <v>4.166666666666663E-2</v>
      </c>
      <c r="R8" s="71">
        <f t="shared" ref="R8:R24" si="6">IF(D8="","",D8+DAY(15))</f>
        <v>43946</v>
      </c>
      <c r="S8" s="66" t="s">
        <v>85</v>
      </c>
      <c r="T8" s="64">
        <v>0.29166666666666669</v>
      </c>
      <c r="U8" s="64">
        <v>0.33333333333333331</v>
      </c>
      <c r="V8" s="65">
        <f t="shared" ref="V8:V24" si="7">IF(S8="sim",U8-T8,0)</f>
        <v>4.166666666666663E-2</v>
      </c>
      <c r="W8" s="72">
        <f t="shared" ref="W8:W24" si="8">G8+L8+Q8+V8</f>
        <v>0.12499999999999989</v>
      </c>
    </row>
    <row r="9" spans="1:23" x14ac:dyDescent="0.25">
      <c r="A9" s="73">
        <v>3</v>
      </c>
      <c r="B9" s="73" t="str">
        <f>Cronograma!B12</f>
        <v>Raciocínio Lógico</v>
      </c>
      <c r="C9" s="108" t="s">
        <v>112</v>
      </c>
      <c r="D9" s="63">
        <v>43932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43933</v>
      </c>
      <c r="I9" s="66" t="s">
        <v>84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43939</v>
      </c>
      <c r="N9" s="69" t="s">
        <v>85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43947</v>
      </c>
      <c r="S9" s="66" t="s">
        <v>85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x14ac:dyDescent="0.25">
      <c r="A10" s="73">
        <v>4</v>
      </c>
      <c r="B10" s="73" t="str">
        <f>Cronograma!B13</f>
        <v>Noções de Direito Administrativo</v>
      </c>
      <c r="C10" s="108" t="s">
        <v>113</v>
      </c>
      <c r="D10" s="63">
        <v>43933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43934</v>
      </c>
      <c r="I10" s="66" t="s">
        <v>84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43940</v>
      </c>
      <c r="N10" s="69" t="s">
        <v>85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43948</v>
      </c>
      <c r="S10" s="66" t="s">
        <v>85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x14ac:dyDescent="0.25">
      <c r="A11" s="73">
        <v>5</v>
      </c>
      <c r="B11" s="73" t="str">
        <f>Cronograma!B14</f>
        <v xml:space="preserve">Noções de Direito Constitucional </v>
      </c>
      <c r="C11" s="108" t="s">
        <v>114</v>
      </c>
      <c r="D11" s="63">
        <v>43934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43935</v>
      </c>
      <c r="I11" s="66" t="s">
        <v>84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43941</v>
      </c>
      <c r="N11" s="69" t="s">
        <v>85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43949</v>
      </c>
      <c r="S11" s="66" t="s">
        <v>85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x14ac:dyDescent="0.25">
      <c r="A12" s="62">
        <v>6</v>
      </c>
      <c r="B12" s="62" t="str">
        <f>Cronograma!B15</f>
        <v xml:space="preserve">Noções de Direito Processual Penal </v>
      </c>
      <c r="C12" s="108" t="s">
        <v>115</v>
      </c>
      <c r="D12" s="63">
        <v>43935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43936</v>
      </c>
      <c r="I12" s="66" t="s">
        <v>84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43942</v>
      </c>
      <c r="N12" s="69" t="s">
        <v>85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43950</v>
      </c>
      <c r="S12" s="66" t="s">
        <v>85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x14ac:dyDescent="0.25">
      <c r="A13" s="73">
        <v>7</v>
      </c>
      <c r="B13" s="73" t="str">
        <f>Cronograma!B16</f>
        <v xml:space="preserve">Noções de Legislação Penal Especial </v>
      </c>
      <c r="C13" s="108" t="s">
        <v>116</v>
      </c>
      <c r="D13" s="63">
        <v>43936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43937</v>
      </c>
      <c r="I13" s="66" t="s">
        <v>84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43943</v>
      </c>
      <c r="N13" s="69" t="s">
        <v>85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43951</v>
      </c>
      <c r="S13" s="66" t="s">
        <v>85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x14ac:dyDescent="0.25">
      <c r="A14" s="80"/>
      <c r="B14" s="80"/>
      <c r="C14" s="105"/>
      <c r="D14" s="63">
        <v>43937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43938</v>
      </c>
      <c r="I14" s="66" t="s">
        <v>84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43944</v>
      </c>
      <c r="N14" s="69" t="s">
        <v>85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43952</v>
      </c>
      <c r="S14" s="66" t="s">
        <v>85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x14ac:dyDescent="0.25">
      <c r="A15" s="80"/>
      <c r="B15" s="80"/>
      <c r="C15" s="105"/>
      <c r="D15" s="63">
        <v>43938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66">
        <f t="shared" si="2"/>
        <v>43939</v>
      </c>
      <c r="I15" s="66" t="s">
        <v>84</v>
      </c>
      <c r="J15" s="67">
        <v>0.29166666666666669</v>
      </c>
      <c r="K15" s="67">
        <v>0.33333333333333331</v>
      </c>
      <c r="L15" s="65">
        <f t="shared" si="3"/>
        <v>0</v>
      </c>
      <c r="M15" s="68">
        <f t="shared" si="4"/>
        <v>43945</v>
      </c>
      <c r="N15" s="69" t="s">
        <v>85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43953</v>
      </c>
      <c r="S15" s="66" t="s">
        <v>85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x14ac:dyDescent="0.25">
      <c r="A16" s="80"/>
      <c r="B16" s="80"/>
      <c r="C16" s="105"/>
      <c r="D16" s="63">
        <v>43939</v>
      </c>
      <c r="E16" s="64">
        <v>0.29166666666666669</v>
      </c>
      <c r="F16" s="64">
        <v>0.33333333333333331</v>
      </c>
      <c r="G16" s="65">
        <f t="shared" si="1"/>
        <v>4.166666666666663E-2</v>
      </c>
      <c r="H16" s="66">
        <f t="shared" si="2"/>
        <v>43940</v>
      </c>
      <c r="I16" s="66" t="s">
        <v>84</v>
      </c>
      <c r="J16" s="67">
        <v>0.29166666666666669</v>
      </c>
      <c r="K16" s="67">
        <v>0.33333333333333331</v>
      </c>
      <c r="L16" s="65">
        <f t="shared" si="3"/>
        <v>0</v>
      </c>
      <c r="M16" s="68">
        <f t="shared" si="4"/>
        <v>43946</v>
      </c>
      <c r="N16" s="69" t="s">
        <v>85</v>
      </c>
      <c r="O16" s="70">
        <v>0.29166666666666669</v>
      </c>
      <c r="P16" s="70">
        <v>0.33333333333333331</v>
      </c>
      <c r="Q16" s="65">
        <f t="shared" si="5"/>
        <v>4.166666666666663E-2</v>
      </c>
      <c r="R16" s="71">
        <f t="shared" si="6"/>
        <v>43954</v>
      </c>
      <c r="S16" s="66" t="s">
        <v>85</v>
      </c>
      <c r="T16" s="64">
        <v>0.29166666666666669</v>
      </c>
      <c r="U16" s="64">
        <v>0.33333333333333331</v>
      </c>
      <c r="V16" s="65">
        <f t="shared" si="7"/>
        <v>4.166666666666663E-2</v>
      </c>
      <c r="W16" s="72">
        <f t="shared" si="8"/>
        <v>0.12499999999999989</v>
      </c>
    </row>
    <row r="17" spans="1:23" x14ac:dyDescent="0.25">
      <c r="A17" s="75"/>
      <c r="B17" s="75"/>
      <c r="C17" s="105"/>
      <c r="D17" s="63">
        <v>43940</v>
      </c>
      <c r="E17" s="64">
        <v>0.29166666666666669</v>
      </c>
      <c r="F17" s="64">
        <v>0.33333333333333331</v>
      </c>
      <c r="G17" s="65">
        <f t="shared" si="1"/>
        <v>4.166666666666663E-2</v>
      </c>
      <c r="H17" s="66">
        <f t="shared" si="2"/>
        <v>43941</v>
      </c>
      <c r="I17" s="66" t="s">
        <v>84</v>
      </c>
      <c r="J17" s="67">
        <v>0.29166666666666669</v>
      </c>
      <c r="K17" s="67">
        <v>0.33333333333333331</v>
      </c>
      <c r="L17" s="65">
        <f t="shared" si="3"/>
        <v>0</v>
      </c>
      <c r="M17" s="68">
        <f t="shared" si="4"/>
        <v>43947</v>
      </c>
      <c r="N17" s="69" t="s">
        <v>85</v>
      </c>
      <c r="O17" s="70">
        <v>0.29166666666666669</v>
      </c>
      <c r="P17" s="70">
        <v>0.33333333333333331</v>
      </c>
      <c r="Q17" s="65">
        <f t="shared" si="5"/>
        <v>4.166666666666663E-2</v>
      </c>
      <c r="R17" s="71">
        <f t="shared" si="6"/>
        <v>43955</v>
      </c>
      <c r="S17" s="66" t="s">
        <v>85</v>
      </c>
      <c r="T17" s="64">
        <v>0.29166666666666669</v>
      </c>
      <c r="U17" s="64">
        <v>0.33333333333333331</v>
      </c>
      <c r="V17" s="65">
        <f t="shared" si="7"/>
        <v>4.166666666666663E-2</v>
      </c>
      <c r="W17" s="72">
        <f t="shared" si="8"/>
        <v>0.12499999999999989</v>
      </c>
    </row>
    <row r="18" spans="1:23" x14ac:dyDescent="0.25">
      <c r="A18" s="75"/>
      <c r="B18" s="75"/>
      <c r="C18" s="105"/>
      <c r="D18" s="63">
        <v>43941</v>
      </c>
      <c r="E18" s="64">
        <v>0.29166666666666669</v>
      </c>
      <c r="F18" s="64">
        <v>0.33333333333333331</v>
      </c>
      <c r="G18" s="65">
        <f t="shared" si="1"/>
        <v>4.166666666666663E-2</v>
      </c>
      <c r="H18" s="66">
        <f t="shared" si="2"/>
        <v>43942</v>
      </c>
      <c r="I18" s="66" t="s">
        <v>84</v>
      </c>
      <c r="J18" s="67">
        <v>0.29166666666666669</v>
      </c>
      <c r="K18" s="67">
        <v>0.33333333333333331</v>
      </c>
      <c r="L18" s="65">
        <f t="shared" si="3"/>
        <v>0</v>
      </c>
      <c r="M18" s="68">
        <f t="shared" si="4"/>
        <v>43948</v>
      </c>
      <c r="N18" s="69" t="s">
        <v>85</v>
      </c>
      <c r="O18" s="70">
        <v>0.29166666666666669</v>
      </c>
      <c r="P18" s="70">
        <v>0.33333333333333331</v>
      </c>
      <c r="Q18" s="65">
        <f t="shared" si="5"/>
        <v>4.166666666666663E-2</v>
      </c>
      <c r="R18" s="71">
        <f t="shared" si="6"/>
        <v>43956</v>
      </c>
      <c r="S18" s="66" t="s">
        <v>85</v>
      </c>
      <c r="T18" s="64">
        <v>0.29166666666666669</v>
      </c>
      <c r="U18" s="64">
        <v>0.33333333333333331</v>
      </c>
      <c r="V18" s="65">
        <f t="shared" si="7"/>
        <v>4.166666666666663E-2</v>
      </c>
      <c r="W18" s="72">
        <f t="shared" si="8"/>
        <v>0.12499999999999989</v>
      </c>
    </row>
    <row r="19" spans="1:23" x14ac:dyDescent="0.25">
      <c r="A19" s="75"/>
      <c r="B19" s="75"/>
      <c r="C19" s="105"/>
      <c r="D19" s="63">
        <v>43942</v>
      </c>
      <c r="E19" s="64">
        <v>0.29166666666666669</v>
      </c>
      <c r="F19" s="64">
        <v>0.33333333333333331</v>
      </c>
      <c r="G19" s="65">
        <f t="shared" si="1"/>
        <v>4.166666666666663E-2</v>
      </c>
      <c r="H19" s="66">
        <f t="shared" si="2"/>
        <v>43943</v>
      </c>
      <c r="I19" s="66" t="s">
        <v>84</v>
      </c>
      <c r="J19" s="67">
        <v>0.29166666666666669</v>
      </c>
      <c r="K19" s="67">
        <v>0.33333333333333331</v>
      </c>
      <c r="L19" s="65">
        <f t="shared" si="3"/>
        <v>0</v>
      </c>
      <c r="M19" s="68">
        <f t="shared" si="4"/>
        <v>43949</v>
      </c>
      <c r="N19" s="69" t="s">
        <v>85</v>
      </c>
      <c r="O19" s="70">
        <v>0.29166666666666669</v>
      </c>
      <c r="P19" s="70">
        <v>0.33333333333333331</v>
      </c>
      <c r="Q19" s="65">
        <f t="shared" si="5"/>
        <v>4.166666666666663E-2</v>
      </c>
      <c r="R19" s="71">
        <f t="shared" si="6"/>
        <v>43957</v>
      </c>
      <c r="S19" s="66" t="s">
        <v>85</v>
      </c>
      <c r="T19" s="64">
        <v>0.29166666666666669</v>
      </c>
      <c r="U19" s="64">
        <v>0.33333333333333331</v>
      </c>
      <c r="V19" s="65">
        <f t="shared" si="7"/>
        <v>4.166666666666663E-2</v>
      </c>
      <c r="W19" s="72">
        <f t="shared" si="8"/>
        <v>0.12499999999999989</v>
      </c>
    </row>
    <row r="20" spans="1:23" x14ac:dyDescent="0.25">
      <c r="A20" s="75"/>
      <c r="B20" s="75"/>
      <c r="C20" s="105"/>
      <c r="D20" s="63">
        <v>43943</v>
      </c>
      <c r="E20" s="64">
        <v>0.29166666666666669</v>
      </c>
      <c r="F20" s="64">
        <v>0.33333333333333331</v>
      </c>
      <c r="G20" s="65">
        <f t="shared" si="1"/>
        <v>4.166666666666663E-2</v>
      </c>
      <c r="H20" s="66">
        <f t="shared" si="2"/>
        <v>43944</v>
      </c>
      <c r="I20" s="66" t="s">
        <v>84</v>
      </c>
      <c r="J20" s="67">
        <v>0.29166666666666669</v>
      </c>
      <c r="K20" s="67">
        <v>0.33333333333333331</v>
      </c>
      <c r="L20" s="65">
        <f t="shared" si="3"/>
        <v>0</v>
      </c>
      <c r="M20" s="68">
        <f t="shared" si="4"/>
        <v>43950</v>
      </c>
      <c r="N20" s="69" t="s">
        <v>85</v>
      </c>
      <c r="O20" s="70">
        <v>0.29166666666666669</v>
      </c>
      <c r="P20" s="70">
        <v>0.33333333333333331</v>
      </c>
      <c r="Q20" s="65">
        <f t="shared" si="5"/>
        <v>4.166666666666663E-2</v>
      </c>
      <c r="R20" s="71">
        <f t="shared" si="6"/>
        <v>43958</v>
      </c>
      <c r="S20" s="66" t="s">
        <v>85</v>
      </c>
      <c r="T20" s="64">
        <v>0.29166666666666669</v>
      </c>
      <c r="U20" s="64">
        <v>0.33333333333333331</v>
      </c>
      <c r="V20" s="65">
        <f t="shared" si="7"/>
        <v>4.166666666666663E-2</v>
      </c>
      <c r="W20" s="72">
        <f t="shared" si="8"/>
        <v>0.12499999999999989</v>
      </c>
    </row>
    <row r="21" spans="1:23" x14ac:dyDescent="0.25">
      <c r="A21" s="1"/>
      <c r="B21" s="1"/>
      <c r="C21" s="105"/>
      <c r="D21" s="63">
        <v>43944</v>
      </c>
      <c r="E21" s="64">
        <v>0.29166666666666669</v>
      </c>
      <c r="F21" s="64">
        <v>0.33333333333333331</v>
      </c>
      <c r="G21" s="65">
        <f t="shared" si="1"/>
        <v>4.166666666666663E-2</v>
      </c>
      <c r="H21" s="66">
        <f t="shared" si="2"/>
        <v>43945</v>
      </c>
      <c r="I21" s="66" t="s">
        <v>84</v>
      </c>
      <c r="J21" s="67">
        <v>0.29166666666666669</v>
      </c>
      <c r="K21" s="67">
        <v>0.33333333333333331</v>
      </c>
      <c r="L21" s="65">
        <f t="shared" si="3"/>
        <v>0</v>
      </c>
      <c r="M21" s="68">
        <f t="shared" si="4"/>
        <v>43951</v>
      </c>
      <c r="N21" s="69" t="s">
        <v>85</v>
      </c>
      <c r="O21" s="70">
        <v>0.29166666666666669</v>
      </c>
      <c r="P21" s="70">
        <v>0.33333333333333331</v>
      </c>
      <c r="Q21" s="65">
        <f t="shared" si="5"/>
        <v>4.166666666666663E-2</v>
      </c>
      <c r="R21" s="71">
        <f t="shared" si="6"/>
        <v>43959</v>
      </c>
      <c r="S21" s="66" t="s">
        <v>85</v>
      </c>
      <c r="T21" s="64">
        <v>0.29166666666666669</v>
      </c>
      <c r="U21" s="64">
        <v>0.33333333333333331</v>
      </c>
      <c r="V21" s="65">
        <f t="shared" si="7"/>
        <v>4.166666666666663E-2</v>
      </c>
      <c r="W21" s="72">
        <f t="shared" si="8"/>
        <v>0.12499999999999989</v>
      </c>
    </row>
    <row r="22" spans="1:23" x14ac:dyDescent="0.25">
      <c r="A22" s="1"/>
      <c r="B22" s="1"/>
      <c r="C22" s="105"/>
      <c r="D22" s="63">
        <v>43945</v>
      </c>
      <c r="E22" s="64">
        <v>0.29166666666666669</v>
      </c>
      <c r="F22" s="64">
        <v>0.33333333333333331</v>
      </c>
      <c r="G22" s="65">
        <f t="shared" si="1"/>
        <v>4.166666666666663E-2</v>
      </c>
      <c r="H22" s="66">
        <f t="shared" si="2"/>
        <v>43946</v>
      </c>
      <c r="I22" s="66" t="s">
        <v>84</v>
      </c>
      <c r="J22" s="67">
        <v>0.29166666666666669</v>
      </c>
      <c r="K22" s="67">
        <v>0.33333333333333331</v>
      </c>
      <c r="L22" s="65">
        <f t="shared" si="3"/>
        <v>0</v>
      </c>
      <c r="M22" s="68">
        <f t="shared" si="4"/>
        <v>43952</v>
      </c>
      <c r="N22" s="69" t="s">
        <v>85</v>
      </c>
      <c r="O22" s="70">
        <v>0.29166666666666669</v>
      </c>
      <c r="P22" s="70">
        <v>0.33333333333333331</v>
      </c>
      <c r="Q22" s="65">
        <f t="shared" si="5"/>
        <v>4.166666666666663E-2</v>
      </c>
      <c r="R22" s="71">
        <f t="shared" si="6"/>
        <v>43960</v>
      </c>
      <c r="S22" s="66" t="s">
        <v>85</v>
      </c>
      <c r="T22" s="64">
        <v>0.29166666666666669</v>
      </c>
      <c r="U22" s="64">
        <v>0.33333333333333331</v>
      </c>
      <c r="V22" s="65">
        <f t="shared" si="7"/>
        <v>4.166666666666663E-2</v>
      </c>
      <c r="W22" s="72">
        <f t="shared" si="8"/>
        <v>0.12499999999999989</v>
      </c>
    </row>
    <row r="23" spans="1:23" x14ac:dyDescent="0.25">
      <c r="A23" s="1"/>
      <c r="B23" s="1"/>
      <c r="C23" s="105"/>
      <c r="D23" s="63">
        <v>43946</v>
      </c>
      <c r="E23" s="64">
        <v>0.29166666666666669</v>
      </c>
      <c r="F23" s="64">
        <v>0.33333333333333331</v>
      </c>
      <c r="G23" s="65">
        <f t="shared" si="1"/>
        <v>4.166666666666663E-2</v>
      </c>
      <c r="H23" s="66">
        <f t="shared" si="2"/>
        <v>43947</v>
      </c>
      <c r="I23" s="66" t="s">
        <v>84</v>
      </c>
      <c r="J23" s="67">
        <v>0.29166666666666669</v>
      </c>
      <c r="K23" s="67">
        <v>0.33333333333333331</v>
      </c>
      <c r="L23" s="65">
        <f t="shared" si="3"/>
        <v>0</v>
      </c>
      <c r="M23" s="68">
        <f t="shared" si="4"/>
        <v>43953</v>
      </c>
      <c r="N23" s="69" t="s">
        <v>85</v>
      </c>
      <c r="O23" s="70">
        <v>0.29166666666666669</v>
      </c>
      <c r="P23" s="70">
        <v>0.33333333333333331</v>
      </c>
      <c r="Q23" s="65">
        <f t="shared" si="5"/>
        <v>4.166666666666663E-2</v>
      </c>
      <c r="R23" s="71">
        <f t="shared" si="6"/>
        <v>43961</v>
      </c>
      <c r="S23" s="66" t="s">
        <v>85</v>
      </c>
      <c r="T23" s="64">
        <v>0.29166666666666669</v>
      </c>
      <c r="U23" s="64">
        <v>0.33333333333333331</v>
      </c>
      <c r="V23" s="65">
        <f t="shared" si="7"/>
        <v>4.166666666666663E-2</v>
      </c>
      <c r="W23" s="72">
        <f t="shared" si="8"/>
        <v>0.12499999999999989</v>
      </c>
    </row>
    <row r="24" spans="1:23" ht="15.75" thickBot="1" x14ac:dyDescent="0.3">
      <c r="A24" s="1"/>
      <c r="B24" s="1"/>
      <c r="C24" s="106"/>
      <c r="D24" s="63">
        <v>43947</v>
      </c>
      <c r="E24" s="64">
        <v>0.29166666666666669</v>
      </c>
      <c r="F24" s="64">
        <v>0.33333333333333331</v>
      </c>
      <c r="G24" s="65">
        <f t="shared" si="1"/>
        <v>4.166666666666663E-2</v>
      </c>
      <c r="H24" s="66">
        <f t="shared" si="2"/>
        <v>43948</v>
      </c>
      <c r="I24" s="66" t="s">
        <v>84</v>
      </c>
      <c r="J24" s="67">
        <v>0.29166666666666669</v>
      </c>
      <c r="K24" s="67">
        <v>0.33333333333333331</v>
      </c>
      <c r="L24" s="65">
        <f t="shared" si="3"/>
        <v>0</v>
      </c>
      <c r="M24" s="68">
        <f t="shared" si="4"/>
        <v>43954</v>
      </c>
      <c r="N24" s="69" t="s">
        <v>85</v>
      </c>
      <c r="O24" s="70">
        <v>0.29166666666666669</v>
      </c>
      <c r="P24" s="70">
        <v>0.33333333333333331</v>
      </c>
      <c r="Q24" s="65">
        <f t="shared" si="5"/>
        <v>4.166666666666663E-2</v>
      </c>
      <c r="R24" s="71">
        <f t="shared" si="6"/>
        <v>43962</v>
      </c>
      <c r="S24" s="66" t="s">
        <v>85</v>
      </c>
      <c r="T24" s="64">
        <v>0.29166666666666669</v>
      </c>
      <c r="U24" s="64">
        <v>0.33333333333333331</v>
      </c>
      <c r="V24" s="65">
        <f t="shared" si="7"/>
        <v>4.166666666666663E-2</v>
      </c>
      <c r="W24" s="72">
        <f t="shared" si="8"/>
        <v>0.12499999999999989</v>
      </c>
    </row>
    <row r="25" spans="1:23" ht="15.75" thickBot="1" x14ac:dyDescent="0.3">
      <c r="C25" s="102" t="s">
        <v>86</v>
      </c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4"/>
    </row>
    <row r="26" spans="1:23" x14ac:dyDescent="0.25">
      <c r="C26" s="93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5"/>
    </row>
    <row r="27" spans="1:23" x14ac:dyDescent="0.25"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8"/>
    </row>
    <row r="28" spans="1:23" x14ac:dyDescent="0.25"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8"/>
    </row>
    <row r="29" spans="1:23" x14ac:dyDescent="0.25"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8"/>
    </row>
    <row r="30" spans="1:23" ht="15.75" thickBot="1" x14ac:dyDescent="0.3"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1"/>
    </row>
  </sheetData>
  <sheetProtection algorithmName="SHA-512" hashValue="cpsNKQVZ2lOXfX4zu9sZ+CEInJ+DgOVC5MGwS4x6qUslV3KnF1aa7Qz7YC4j9RS8k7ML1L/+AXg0keO9/rqa8w==" saltValue="TASFiQ9nfEq7nWajgp9P6w==" spinCount="100000" sheet="1" selectLockedCells="1"/>
  <mergeCells count="2">
    <mergeCell ref="C25:Q25"/>
    <mergeCell ref="C26:Q30"/>
  </mergeCells>
  <dataValidations disablePrompts="1" count="1">
    <dataValidation type="list" allowBlank="1" showInputMessage="1" showErrorMessage="1" sqref="S7:S24 I7:I24 N7:N24" xr:uid="{00000000-0002-0000-0900-000000000000}">
      <formula1>"Sim, Não"</formula1>
    </dataValidation>
  </dataValidations>
  <hyperlinks>
    <hyperlink ref="A13:B13" location="'D7'!B13" display="'D7'!B13" xr:uid="{1834AA00-0796-4153-A535-5CF610119CFD}"/>
    <hyperlink ref="A12:B12" location="'D6'!B12" display="'D6'!B12" xr:uid="{A573A3A5-10E7-4F14-99D6-97F003FA0811}"/>
    <hyperlink ref="A11:B11" location="'D5'!B11" display="'D5'!B11" xr:uid="{0BC572C6-C690-4FB2-9376-8E7CA14CFC1B}"/>
    <hyperlink ref="A10:B10" location="'D4'!B10" display="'D4'!B10" xr:uid="{1CC5EE08-63F0-46A4-A66C-81BA38235563}"/>
    <hyperlink ref="A9:B9" location="'D3'!B9" display="'D3'!B9" xr:uid="{D3868A2C-6094-4EE3-9C37-573216D31C48}"/>
    <hyperlink ref="A7:B7" location="Informática!A1" display="Informática!A1" xr:uid="{32FEC417-FF4E-4DDB-8BF4-57DA9A5CE9FF}"/>
    <hyperlink ref="A8:B8" location="'D2'!B8" display="'D2'!B8" xr:uid="{5DDBEAF8-6A09-429C-A4ED-010A0EC2220C}"/>
    <hyperlink ref="B8" location="'Língua Portuguesa'!A1" display="'Língua Portuguesa'!A1" xr:uid="{69115FA8-608E-49B5-9D9F-7A2B2E7B2FF6}"/>
    <hyperlink ref="B9" location="'Raciocínio Lógico'!A1" display="'Raciocínio Lógico'!A1" xr:uid="{BA342119-62D2-41CE-96E4-BCAE1662C594}"/>
    <hyperlink ref="B10" location="'Noções de Dir. Administrativo'!A1" display="'Noções de Dir. Administrativo'!A1" xr:uid="{7E8A7D22-D0D6-4260-81E1-15AB712D80BE}"/>
    <hyperlink ref="B11" location="'Noções de Dir. Constitucional'!A1" display="'Noções de Dir. Constitucional'!A1" xr:uid="{DEF1E10E-5162-4330-8739-F47AE090E494}"/>
    <hyperlink ref="B12" location="'Noções de Dir. Processual Penal'!A1" display="'Noções de Dir. Processual Penal'!A1" xr:uid="{B91DF144-B38B-450D-BE68-D10D2E5A0C3D}"/>
    <hyperlink ref="B13" location="'Noções de Legis. Penal Especial'!A1" display="'Noções de Legis. Penal Especial'!A1" xr:uid="{F0DEB3F2-FD23-45A5-BF0F-DAE20A87E843}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32"/>
  <sheetViews>
    <sheetView showGridLines="0" workbookViewId="0">
      <selection activeCell="B12" sqref="B12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" customWidth="1"/>
    <col min="25" max="16384" width="9.140625" hidden="1"/>
  </cols>
  <sheetData>
    <row r="1" spans="1:23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5" spans="1:23" x14ac:dyDescent="0.25">
      <c r="A5" s="1"/>
      <c r="B5" s="1"/>
      <c r="C5" s="11"/>
      <c r="D5" s="12"/>
      <c r="E5" s="13" t="s">
        <v>70</v>
      </c>
      <c r="F5" s="13"/>
      <c r="G5" s="14" t="s">
        <v>71</v>
      </c>
      <c r="H5" s="13"/>
      <c r="I5" s="13"/>
      <c r="J5" s="13" t="s">
        <v>72</v>
      </c>
      <c r="K5" s="13"/>
      <c r="L5" s="14" t="s">
        <v>73</v>
      </c>
      <c r="M5" s="12"/>
      <c r="N5" s="13"/>
      <c r="O5" s="13" t="s">
        <v>74</v>
      </c>
      <c r="P5" s="13"/>
      <c r="Q5" s="14"/>
      <c r="R5" s="12"/>
      <c r="S5" s="13"/>
      <c r="T5" s="13" t="s">
        <v>75</v>
      </c>
      <c r="U5" s="13"/>
      <c r="V5" s="14"/>
      <c r="W5" s="15" t="s">
        <v>76</v>
      </c>
    </row>
    <row r="6" spans="1:23" ht="30" x14ac:dyDescent="0.25">
      <c r="A6" s="26" t="s">
        <v>0</v>
      </c>
      <c r="B6" s="27" t="s">
        <v>77</v>
      </c>
      <c r="C6" s="16" t="s">
        <v>78</v>
      </c>
      <c r="D6" s="17" t="s">
        <v>79</v>
      </c>
      <c r="E6" s="18" t="s">
        <v>80</v>
      </c>
      <c r="F6" s="18" t="s">
        <v>81</v>
      </c>
      <c r="G6" s="19">
        <f>SUM(G7:G26)</f>
        <v>0.8333333333333286</v>
      </c>
      <c r="H6" s="20" t="s">
        <v>82</v>
      </c>
      <c r="I6" s="21" t="s">
        <v>83</v>
      </c>
      <c r="J6" s="18" t="s">
        <v>80</v>
      </c>
      <c r="K6" s="18" t="s">
        <v>81</v>
      </c>
      <c r="L6" s="19">
        <f>SUM(L7:L26)</f>
        <v>0</v>
      </c>
      <c r="M6" s="22" t="s">
        <v>82</v>
      </c>
      <c r="N6" s="20" t="s">
        <v>83</v>
      </c>
      <c r="O6" s="18" t="s">
        <v>80</v>
      </c>
      <c r="P6" s="18" t="s">
        <v>81</v>
      </c>
      <c r="Q6" s="19">
        <f>SUM(Q7:Q26)</f>
        <v>0.8333333333333286</v>
      </c>
      <c r="R6" s="20" t="s">
        <v>82</v>
      </c>
      <c r="S6" s="20" t="s">
        <v>83</v>
      </c>
      <c r="T6" s="18" t="s">
        <v>80</v>
      </c>
      <c r="U6" s="18" t="s">
        <v>81</v>
      </c>
      <c r="V6" s="19">
        <f>SUM(V7:V26)</f>
        <v>0.8333333333333286</v>
      </c>
      <c r="W6" s="23">
        <f>SUM(W7:W26)</f>
        <v>2.4999999999999858</v>
      </c>
    </row>
    <row r="7" spans="1:23" x14ac:dyDescent="0.25">
      <c r="A7" s="81">
        <v>1</v>
      </c>
      <c r="B7" s="81" t="str">
        <f>Cronograma!B10</f>
        <v>Informática</v>
      </c>
      <c r="C7" s="107" t="s">
        <v>95</v>
      </c>
      <c r="D7" s="63">
        <v>43930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43931</v>
      </c>
      <c r="I7" s="66" t="s">
        <v>84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43937</v>
      </c>
      <c r="N7" s="69" t="s">
        <v>85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43945</v>
      </c>
      <c r="S7" s="66" t="s">
        <v>85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ht="30" x14ac:dyDescent="0.25">
      <c r="A8" s="73">
        <v>2</v>
      </c>
      <c r="B8" s="73" t="str">
        <f>Cronograma!B11</f>
        <v>Língua Portuguesa</v>
      </c>
      <c r="C8" s="108" t="s">
        <v>96</v>
      </c>
      <c r="D8" s="63">
        <v>43931</v>
      </c>
      <c r="E8" s="64">
        <v>0.29166666666666669</v>
      </c>
      <c r="F8" s="64">
        <v>0.33333333333333331</v>
      </c>
      <c r="G8" s="65">
        <f t="shared" ref="G8:G20" si="1">F8-E8</f>
        <v>4.166666666666663E-2</v>
      </c>
      <c r="H8" s="66">
        <f t="shared" ref="H8:H21" si="2">IF(D8="","",D8+DAY(1))</f>
        <v>43932</v>
      </c>
      <c r="I8" s="66" t="s">
        <v>84</v>
      </c>
      <c r="J8" s="67">
        <v>0.29166666666666669</v>
      </c>
      <c r="K8" s="67">
        <v>0.33333333333333331</v>
      </c>
      <c r="L8" s="65">
        <f t="shared" ref="L8:L20" si="3">IF(I8="sim",K8-J8,0)</f>
        <v>0</v>
      </c>
      <c r="M8" s="68">
        <f t="shared" ref="M8:M20" si="4">IF(D8="","",D8+DAY(7))</f>
        <v>43938</v>
      </c>
      <c r="N8" s="69" t="s">
        <v>85</v>
      </c>
      <c r="O8" s="70">
        <v>0.29166666666666669</v>
      </c>
      <c r="P8" s="70">
        <v>0.33333333333333331</v>
      </c>
      <c r="Q8" s="65">
        <f t="shared" ref="Q8:Q20" si="5">IF(N8="sim",P8-O8,0)</f>
        <v>4.166666666666663E-2</v>
      </c>
      <c r="R8" s="71">
        <f t="shared" ref="R8:R20" si="6">IF(D8="","",D8+DAY(15))</f>
        <v>43946</v>
      </c>
      <c r="S8" s="66" t="s">
        <v>85</v>
      </c>
      <c r="T8" s="64">
        <v>0.29166666666666669</v>
      </c>
      <c r="U8" s="64">
        <v>0.33333333333333331</v>
      </c>
      <c r="V8" s="65">
        <f t="shared" ref="V8:V20" si="7">IF(S8="sim",U8-T8,0)</f>
        <v>4.166666666666663E-2</v>
      </c>
      <c r="W8" s="72">
        <f t="shared" ref="W8:W20" si="8">G8+L8+Q8+V8</f>
        <v>0.12499999999999989</v>
      </c>
    </row>
    <row r="9" spans="1:23" x14ac:dyDescent="0.25">
      <c r="A9" s="73">
        <v>3</v>
      </c>
      <c r="B9" s="73" t="str">
        <f>Cronograma!B12</f>
        <v>Raciocínio Lógico</v>
      </c>
      <c r="C9" s="108" t="s">
        <v>97</v>
      </c>
      <c r="D9" s="63">
        <v>43932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43933</v>
      </c>
      <c r="I9" s="66" t="s">
        <v>84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43939</v>
      </c>
      <c r="N9" s="69" t="s">
        <v>85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43947</v>
      </c>
      <c r="S9" s="66" t="s">
        <v>85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ht="30" x14ac:dyDescent="0.25">
      <c r="A10" s="73">
        <v>4</v>
      </c>
      <c r="B10" s="73" t="str">
        <f>Cronograma!B13</f>
        <v>Noções de Direito Administrativo</v>
      </c>
      <c r="C10" s="108" t="s">
        <v>98</v>
      </c>
      <c r="D10" s="63">
        <v>43933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43934</v>
      </c>
      <c r="I10" s="66" t="s">
        <v>84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43940</v>
      </c>
      <c r="N10" s="69" t="s">
        <v>85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43948</v>
      </c>
      <c r="S10" s="66" t="s">
        <v>85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ht="30" x14ac:dyDescent="0.25">
      <c r="A11" s="73">
        <v>5</v>
      </c>
      <c r="B11" s="73" t="str">
        <f>Cronograma!B14</f>
        <v xml:space="preserve">Noções de Direito Constitucional </v>
      </c>
      <c r="C11" s="108" t="s">
        <v>99</v>
      </c>
      <c r="D11" s="63">
        <v>43934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43935</v>
      </c>
      <c r="I11" s="66" t="s">
        <v>84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43941</v>
      </c>
      <c r="N11" s="69" t="s">
        <v>85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43949</v>
      </c>
      <c r="S11" s="66" t="s">
        <v>85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x14ac:dyDescent="0.25">
      <c r="A12" s="73">
        <v>6</v>
      </c>
      <c r="B12" s="73" t="str">
        <f>Cronograma!B15</f>
        <v xml:space="preserve">Noções de Direito Processual Penal </v>
      </c>
      <c r="C12" s="108" t="s">
        <v>100</v>
      </c>
      <c r="D12" s="63">
        <v>43935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43936</v>
      </c>
      <c r="I12" s="66" t="s">
        <v>84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43942</v>
      </c>
      <c r="N12" s="69" t="s">
        <v>85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43950</v>
      </c>
      <c r="S12" s="66" t="s">
        <v>85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ht="30" x14ac:dyDescent="0.25">
      <c r="A13" s="62">
        <v>7</v>
      </c>
      <c r="B13" s="62" t="str">
        <f>Cronograma!B16</f>
        <v xml:space="preserve">Noções de Legislação Penal Especial </v>
      </c>
      <c r="C13" s="108" t="s">
        <v>101</v>
      </c>
      <c r="D13" s="63">
        <v>43936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43937</v>
      </c>
      <c r="I13" s="66" t="s">
        <v>84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43943</v>
      </c>
      <c r="N13" s="69" t="s">
        <v>85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43951</v>
      </c>
      <c r="S13" s="66" t="s">
        <v>85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ht="30" x14ac:dyDescent="0.25">
      <c r="A14" s="80"/>
      <c r="B14" s="80"/>
      <c r="C14" s="108" t="s">
        <v>102</v>
      </c>
      <c r="D14" s="63">
        <v>43937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43938</v>
      </c>
      <c r="I14" s="66" t="s">
        <v>84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43944</v>
      </c>
      <c r="N14" s="69" t="s">
        <v>85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43952</v>
      </c>
      <c r="S14" s="66" t="s">
        <v>85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ht="30" x14ac:dyDescent="0.25">
      <c r="A15" s="80"/>
      <c r="B15" s="80"/>
      <c r="C15" s="108" t="s">
        <v>103</v>
      </c>
      <c r="D15" s="63">
        <v>43938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66">
        <f t="shared" si="2"/>
        <v>43939</v>
      </c>
      <c r="I15" s="66" t="s">
        <v>84</v>
      </c>
      <c r="J15" s="67">
        <v>0.29166666666666669</v>
      </c>
      <c r="K15" s="67">
        <v>0.33333333333333331</v>
      </c>
      <c r="L15" s="65">
        <f t="shared" si="3"/>
        <v>0</v>
      </c>
      <c r="M15" s="68">
        <f t="shared" si="4"/>
        <v>43945</v>
      </c>
      <c r="N15" s="69" t="s">
        <v>85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43953</v>
      </c>
      <c r="S15" s="66" t="s">
        <v>85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ht="30" x14ac:dyDescent="0.25">
      <c r="A16" s="80"/>
      <c r="B16" s="80"/>
      <c r="C16" s="108" t="s">
        <v>104</v>
      </c>
      <c r="D16" s="63">
        <v>43939</v>
      </c>
      <c r="E16" s="64">
        <v>0.29166666666666669</v>
      </c>
      <c r="F16" s="64">
        <v>0.33333333333333331</v>
      </c>
      <c r="G16" s="65">
        <f t="shared" si="1"/>
        <v>4.166666666666663E-2</v>
      </c>
      <c r="H16" s="66">
        <f t="shared" si="2"/>
        <v>43940</v>
      </c>
      <c r="I16" s="66" t="s">
        <v>84</v>
      </c>
      <c r="J16" s="67">
        <v>0.29166666666666669</v>
      </c>
      <c r="K16" s="67">
        <v>0.33333333333333331</v>
      </c>
      <c r="L16" s="65">
        <f t="shared" si="3"/>
        <v>0</v>
      </c>
      <c r="M16" s="68">
        <f t="shared" si="4"/>
        <v>43946</v>
      </c>
      <c r="N16" s="69" t="s">
        <v>85</v>
      </c>
      <c r="O16" s="70">
        <v>0.29166666666666669</v>
      </c>
      <c r="P16" s="70">
        <v>0.33333333333333331</v>
      </c>
      <c r="Q16" s="65">
        <f t="shared" si="5"/>
        <v>4.166666666666663E-2</v>
      </c>
      <c r="R16" s="71">
        <f t="shared" si="6"/>
        <v>43954</v>
      </c>
      <c r="S16" s="66" t="s">
        <v>85</v>
      </c>
      <c r="T16" s="64">
        <v>0.29166666666666669</v>
      </c>
      <c r="U16" s="64">
        <v>0.33333333333333331</v>
      </c>
      <c r="V16" s="65">
        <f t="shared" si="7"/>
        <v>4.166666666666663E-2</v>
      </c>
      <c r="W16" s="72">
        <f t="shared" si="8"/>
        <v>0.12499999999999989</v>
      </c>
    </row>
    <row r="17" spans="1:23" ht="30" x14ac:dyDescent="0.25">
      <c r="A17" s="75"/>
      <c r="B17" s="75"/>
      <c r="C17" s="108" t="s">
        <v>105</v>
      </c>
      <c r="D17" s="63">
        <v>43940</v>
      </c>
      <c r="E17" s="64">
        <v>0.29166666666666669</v>
      </c>
      <c r="F17" s="64">
        <v>0.33333333333333331</v>
      </c>
      <c r="G17" s="65">
        <f t="shared" si="1"/>
        <v>4.166666666666663E-2</v>
      </c>
      <c r="H17" s="66">
        <f t="shared" si="2"/>
        <v>43941</v>
      </c>
      <c r="I17" s="66" t="s">
        <v>84</v>
      </c>
      <c r="J17" s="67">
        <v>0.29166666666666669</v>
      </c>
      <c r="K17" s="67">
        <v>0.33333333333333331</v>
      </c>
      <c r="L17" s="65">
        <f t="shared" si="3"/>
        <v>0</v>
      </c>
      <c r="M17" s="68">
        <f t="shared" si="4"/>
        <v>43947</v>
      </c>
      <c r="N17" s="69" t="s">
        <v>85</v>
      </c>
      <c r="O17" s="70">
        <v>0.29166666666666669</v>
      </c>
      <c r="P17" s="70">
        <v>0.33333333333333331</v>
      </c>
      <c r="Q17" s="65">
        <f t="shared" si="5"/>
        <v>4.166666666666663E-2</v>
      </c>
      <c r="R17" s="71">
        <f t="shared" si="6"/>
        <v>43955</v>
      </c>
      <c r="S17" s="66" t="s">
        <v>85</v>
      </c>
      <c r="T17" s="64">
        <v>0.29166666666666669</v>
      </c>
      <c r="U17" s="64">
        <v>0.33333333333333331</v>
      </c>
      <c r="V17" s="65">
        <f t="shared" si="7"/>
        <v>4.166666666666663E-2</v>
      </c>
      <c r="W17" s="72">
        <f t="shared" si="8"/>
        <v>0.12499999999999989</v>
      </c>
    </row>
    <row r="18" spans="1:23" ht="30" x14ac:dyDescent="0.25">
      <c r="A18" s="75"/>
      <c r="B18" s="75"/>
      <c r="C18" s="108" t="s">
        <v>106</v>
      </c>
      <c r="D18" s="63">
        <v>43941</v>
      </c>
      <c r="E18" s="64">
        <v>0.29166666666666669</v>
      </c>
      <c r="F18" s="64">
        <v>0.33333333333333331</v>
      </c>
      <c r="G18" s="65">
        <f t="shared" si="1"/>
        <v>4.166666666666663E-2</v>
      </c>
      <c r="H18" s="66">
        <f t="shared" si="2"/>
        <v>43942</v>
      </c>
      <c r="I18" s="66" t="s">
        <v>84</v>
      </c>
      <c r="J18" s="67">
        <v>0.29166666666666669</v>
      </c>
      <c r="K18" s="67">
        <v>0.33333333333333331</v>
      </c>
      <c r="L18" s="65">
        <f t="shared" si="3"/>
        <v>0</v>
      </c>
      <c r="M18" s="68">
        <f t="shared" si="4"/>
        <v>43948</v>
      </c>
      <c r="N18" s="69" t="s">
        <v>85</v>
      </c>
      <c r="O18" s="70">
        <v>0.29166666666666669</v>
      </c>
      <c r="P18" s="70">
        <v>0.33333333333333331</v>
      </c>
      <c r="Q18" s="65">
        <f t="shared" si="5"/>
        <v>4.166666666666663E-2</v>
      </c>
      <c r="R18" s="71">
        <f t="shared" si="6"/>
        <v>43956</v>
      </c>
      <c r="S18" s="66" t="s">
        <v>85</v>
      </c>
      <c r="T18" s="64">
        <v>0.29166666666666669</v>
      </c>
      <c r="U18" s="64">
        <v>0.33333333333333331</v>
      </c>
      <c r="V18" s="65">
        <f t="shared" si="7"/>
        <v>4.166666666666663E-2</v>
      </c>
      <c r="W18" s="72">
        <f t="shared" si="8"/>
        <v>0.12499999999999989</v>
      </c>
    </row>
    <row r="19" spans="1:23" ht="30" x14ac:dyDescent="0.25">
      <c r="A19" s="75"/>
      <c r="B19" s="75"/>
      <c r="C19" s="108" t="s">
        <v>107</v>
      </c>
      <c r="D19" s="63">
        <v>43942</v>
      </c>
      <c r="E19" s="64">
        <v>0.29166666666666669</v>
      </c>
      <c r="F19" s="64">
        <v>0.33333333333333331</v>
      </c>
      <c r="G19" s="65">
        <f t="shared" si="1"/>
        <v>4.166666666666663E-2</v>
      </c>
      <c r="H19" s="66">
        <f t="shared" si="2"/>
        <v>43943</v>
      </c>
      <c r="I19" s="66" t="s">
        <v>84</v>
      </c>
      <c r="J19" s="67">
        <v>0.29166666666666669</v>
      </c>
      <c r="K19" s="67">
        <v>0.33333333333333331</v>
      </c>
      <c r="L19" s="65">
        <f t="shared" si="3"/>
        <v>0</v>
      </c>
      <c r="M19" s="68">
        <f t="shared" si="4"/>
        <v>43949</v>
      </c>
      <c r="N19" s="69" t="s">
        <v>85</v>
      </c>
      <c r="O19" s="70">
        <v>0.29166666666666669</v>
      </c>
      <c r="P19" s="70">
        <v>0.33333333333333331</v>
      </c>
      <c r="Q19" s="65">
        <f t="shared" si="5"/>
        <v>4.166666666666663E-2</v>
      </c>
      <c r="R19" s="71">
        <f t="shared" si="6"/>
        <v>43957</v>
      </c>
      <c r="S19" s="66" t="s">
        <v>85</v>
      </c>
      <c r="T19" s="64">
        <v>0.29166666666666669</v>
      </c>
      <c r="U19" s="64">
        <v>0.33333333333333331</v>
      </c>
      <c r="V19" s="65">
        <f t="shared" si="7"/>
        <v>4.166666666666663E-2</v>
      </c>
      <c r="W19" s="72">
        <f t="shared" si="8"/>
        <v>0.12499999999999989</v>
      </c>
    </row>
    <row r="20" spans="1:23" x14ac:dyDescent="0.25">
      <c r="A20" s="75"/>
      <c r="B20" s="75"/>
      <c r="C20" s="108" t="s">
        <v>108</v>
      </c>
      <c r="D20" s="63">
        <v>43943</v>
      </c>
      <c r="E20" s="64">
        <v>0.29166666666666669</v>
      </c>
      <c r="F20" s="64">
        <v>0.33333333333333331</v>
      </c>
      <c r="G20" s="65">
        <f t="shared" si="1"/>
        <v>4.166666666666663E-2</v>
      </c>
      <c r="H20" s="66">
        <f t="shared" si="2"/>
        <v>43944</v>
      </c>
      <c r="I20" s="66" t="s">
        <v>84</v>
      </c>
      <c r="J20" s="67">
        <v>0.29166666666666669</v>
      </c>
      <c r="K20" s="67">
        <v>0.33333333333333331</v>
      </c>
      <c r="L20" s="65">
        <f t="shared" si="3"/>
        <v>0</v>
      </c>
      <c r="M20" s="68">
        <f t="shared" si="4"/>
        <v>43950</v>
      </c>
      <c r="N20" s="69" t="s">
        <v>85</v>
      </c>
      <c r="O20" s="70">
        <v>0.29166666666666669</v>
      </c>
      <c r="P20" s="70">
        <v>0.33333333333333331</v>
      </c>
      <c r="Q20" s="65">
        <f t="shared" si="5"/>
        <v>4.166666666666663E-2</v>
      </c>
      <c r="R20" s="71">
        <f t="shared" si="6"/>
        <v>43958</v>
      </c>
      <c r="S20" s="66" t="s">
        <v>85</v>
      </c>
      <c r="T20" s="64">
        <v>0.29166666666666669</v>
      </c>
      <c r="U20" s="64">
        <v>0.33333333333333331</v>
      </c>
      <c r="V20" s="65">
        <f t="shared" si="7"/>
        <v>4.166666666666663E-2</v>
      </c>
      <c r="W20" s="72">
        <f t="shared" si="8"/>
        <v>0.12499999999999989</v>
      </c>
    </row>
    <row r="21" spans="1:23" x14ac:dyDescent="0.25">
      <c r="A21" s="1"/>
      <c r="B21" s="1"/>
      <c r="C21" s="108" t="s">
        <v>109</v>
      </c>
      <c r="D21" s="63">
        <v>43944</v>
      </c>
      <c r="E21" s="64">
        <v>0.29166666666666702</v>
      </c>
      <c r="F21" s="64">
        <v>0.33333333333333298</v>
      </c>
      <c r="G21" s="65">
        <f>F21-E21</f>
        <v>4.1666666666665964E-2</v>
      </c>
      <c r="H21" s="66">
        <f t="shared" si="2"/>
        <v>43945</v>
      </c>
      <c r="I21" s="66" t="s">
        <v>84</v>
      </c>
      <c r="J21" s="67">
        <v>0.29166666666666702</v>
      </c>
      <c r="K21" s="67">
        <v>0.33333333333333298</v>
      </c>
      <c r="L21" s="65">
        <f>IF(I21="sim",K21-J21,0)</f>
        <v>0</v>
      </c>
      <c r="M21" s="68">
        <f>IF(D21="","",D21+DAY(7))</f>
        <v>43951</v>
      </c>
      <c r="N21" s="69" t="s">
        <v>85</v>
      </c>
      <c r="O21" s="70">
        <v>0.29166666666666702</v>
      </c>
      <c r="P21" s="70">
        <v>0.33333333333333298</v>
      </c>
      <c r="Q21" s="65">
        <f>IF(N21="sim",P21-O21,0)</f>
        <v>4.1666666666665964E-2</v>
      </c>
      <c r="R21" s="71">
        <f>IF(D21="","",D21+DAY(15))</f>
        <v>43959</v>
      </c>
      <c r="S21" s="66" t="s">
        <v>85</v>
      </c>
      <c r="T21" s="64">
        <v>0.29166666666666702</v>
      </c>
      <c r="U21" s="64">
        <v>0.33333333333333298</v>
      </c>
      <c r="V21" s="65">
        <f>IF(S21="sim",U21-T21,0)</f>
        <v>4.1666666666665964E-2</v>
      </c>
      <c r="W21" s="72">
        <f>G21+L21+Q21+V21</f>
        <v>0.12499999999999789</v>
      </c>
    </row>
    <row r="22" spans="1:23" x14ac:dyDescent="0.25">
      <c r="A22" s="1"/>
      <c r="B22" s="1"/>
      <c r="C22" s="105"/>
      <c r="D22" s="63">
        <v>43945</v>
      </c>
      <c r="E22" s="64">
        <v>0.29166666666666702</v>
      </c>
      <c r="F22" s="64">
        <v>0.33333333333333298</v>
      </c>
      <c r="G22" s="65">
        <f t="shared" ref="G22:G26" si="9">F22-E22</f>
        <v>4.1666666666665964E-2</v>
      </c>
      <c r="H22" s="66">
        <f t="shared" ref="H22:H26" si="10">IF(D22="","",D22+DAY(1))</f>
        <v>43946</v>
      </c>
      <c r="I22" s="66" t="s">
        <v>84</v>
      </c>
      <c r="J22" s="67">
        <v>0.29166666666666702</v>
      </c>
      <c r="K22" s="67">
        <v>0.33333333333333298</v>
      </c>
      <c r="L22" s="65">
        <f t="shared" ref="L22:L26" si="11">IF(I22="sim",K22-J22,0)</f>
        <v>0</v>
      </c>
      <c r="M22" s="68">
        <f t="shared" ref="M22:M26" si="12">IF(D22="","",D22+DAY(7))</f>
        <v>43952</v>
      </c>
      <c r="N22" s="69" t="s">
        <v>85</v>
      </c>
      <c r="O22" s="70">
        <v>0.29166666666666702</v>
      </c>
      <c r="P22" s="70">
        <v>0.33333333333333298</v>
      </c>
      <c r="Q22" s="65">
        <f t="shared" ref="Q22:Q26" si="13">IF(N22="sim",P22-O22,0)</f>
        <v>4.1666666666665964E-2</v>
      </c>
      <c r="R22" s="71">
        <f t="shared" ref="R22:R26" si="14">IF(D22="","",D22+DAY(15))</f>
        <v>43960</v>
      </c>
      <c r="S22" s="66" t="s">
        <v>85</v>
      </c>
      <c r="T22" s="64">
        <v>0.29166666666666702</v>
      </c>
      <c r="U22" s="64">
        <v>0.33333333333333298</v>
      </c>
      <c r="V22" s="65">
        <f t="shared" ref="V22:V26" si="15">IF(S22="sim",U22-T22,0)</f>
        <v>4.1666666666665964E-2</v>
      </c>
      <c r="W22" s="72">
        <f t="shared" ref="W22:W26" si="16">G22+L22+Q22+V22</f>
        <v>0.12499999999999789</v>
      </c>
    </row>
    <row r="23" spans="1:23" x14ac:dyDescent="0.25">
      <c r="A23" s="1"/>
      <c r="B23" s="1"/>
      <c r="C23" s="105"/>
      <c r="D23" s="63">
        <v>43946</v>
      </c>
      <c r="E23" s="64">
        <v>0.29166666666666702</v>
      </c>
      <c r="F23" s="64">
        <v>0.33333333333333298</v>
      </c>
      <c r="G23" s="65">
        <f t="shared" si="9"/>
        <v>4.1666666666665964E-2</v>
      </c>
      <c r="H23" s="66">
        <f t="shared" si="10"/>
        <v>43947</v>
      </c>
      <c r="I23" s="66" t="s">
        <v>84</v>
      </c>
      <c r="J23" s="67">
        <v>0.29166666666666702</v>
      </c>
      <c r="K23" s="67">
        <v>0.33333333333333298</v>
      </c>
      <c r="L23" s="65">
        <f t="shared" si="11"/>
        <v>0</v>
      </c>
      <c r="M23" s="68">
        <f t="shared" si="12"/>
        <v>43953</v>
      </c>
      <c r="N23" s="69" t="s">
        <v>85</v>
      </c>
      <c r="O23" s="70">
        <v>0.29166666666666702</v>
      </c>
      <c r="P23" s="70">
        <v>0.33333333333333298</v>
      </c>
      <c r="Q23" s="65">
        <f t="shared" si="13"/>
        <v>4.1666666666665964E-2</v>
      </c>
      <c r="R23" s="71">
        <f t="shared" si="14"/>
        <v>43961</v>
      </c>
      <c r="S23" s="66" t="s">
        <v>85</v>
      </c>
      <c r="T23" s="64">
        <v>0.29166666666666702</v>
      </c>
      <c r="U23" s="64">
        <v>0.33333333333333298</v>
      </c>
      <c r="V23" s="65">
        <f t="shared" si="15"/>
        <v>4.1666666666665964E-2</v>
      </c>
      <c r="W23" s="72">
        <f t="shared" si="16"/>
        <v>0.12499999999999789</v>
      </c>
    </row>
    <row r="24" spans="1:23" x14ac:dyDescent="0.25">
      <c r="A24" s="1"/>
      <c r="B24" s="1"/>
      <c r="C24" s="105"/>
      <c r="D24" s="63">
        <v>43947</v>
      </c>
      <c r="E24" s="64">
        <v>0.29166666666666702</v>
      </c>
      <c r="F24" s="64">
        <v>0.33333333333333298</v>
      </c>
      <c r="G24" s="65">
        <f t="shared" si="9"/>
        <v>4.1666666666665964E-2</v>
      </c>
      <c r="H24" s="66">
        <f t="shared" si="10"/>
        <v>43948</v>
      </c>
      <c r="I24" s="66" t="s">
        <v>84</v>
      </c>
      <c r="J24" s="67">
        <v>0.29166666666666702</v>
      </c>
      <c r="K24" s="67">
        <v>0.33333333333333298</v>
      </c>
      <c r="L24" s="65">
        <f t="shared" si="11"/>
        <v>0</v>
      </c>
      <c r="M24" s="68">
        <f t="shared" si="12"/>
        <v>43954</v>
      </c>
      <c r="N24" s="69" t="s">
        <v>85</v>
      </c>
      <c r="O24" s="70">
        <v>0.29166666666666702</v>
      </c>
      <c r="P24" s="70">
        <v>0.33333333333333298</v>
      </c>
      <c r="Q24" s="65">
        <f t="shared" si="13"/>
        <v>4.1666666666665964E-2</v>
      </c>
      <c r="R24" s="71">
        <f t="shared" si="14"/>
        <v>43962</v>
      </c>
      <c r="S24" s="66" t="s">
        <v>85</v>
      </c>
      <c r="T24" s="64">
        <v>0.29166666666666702</v>
      </c>
      <c r="U24" s="64">
        <v>0.33333333333333298</v>
      </c>
      <c r="V24" s="65">
        <f t="shared" si="15"/>
        <v>4.1666666666665964E-2</v>
      </c>
      <c r="W24" s="72">
        <f t="shared" si="16"/>
        <v>0.12499999999999789</v>
      </c>
    </row>
    <row r="25" spans="1:23" x14ac:dyDescent="0.25">
      <c r="A25" s="1"/>
      <c r="B25" s="1"/>
      <c r="C25" s="105"/>
      <c r="D25" s="63">
        <v>43948</v>
      </c>
      <c r="E25" s="64">
        <v>0.29166666666666702</v>
      </c>
      <c r="F25" s="64">
        <v>0.33333333333333298</v>
      </c>
      <c r="G25" s="65">
        <f t="shared" si="9"/>
        <v>4.1666666666665964E-2</v>
      </c>
      <c r="H25" s="66">
        <f t="shared" si="10"/>
        <v>43949</v>
      </c>
      <c r="I25" s="66" t="s">
        <v>84</v>
      </c>
      <c r="J25" s="67">
        <v>0.29166666666666702</v>
      </c>
      <c r="K25" s="67">
        <v>0.33333333333333298</v>
      </c>
      <c r="L25" s="65">
        <f t="shared" si="11"/>
        <v>0</v>
      </c>
      <c r="M25" s="68">
        <f t="shared" si="12"/>
        <v>43955</v>
      </c>
      <c r="N25" s="69" t="s">
        <v>85</v>
      </c>
      <c r="O25" s="70">
        <v>0.29166666666666702</v>
      </c>
      <c r="P25" s="70">
        <v>0.33333333333333298</v>
      </c>
      <c r="Q25" s="65">
        <f t="shared" si="13"/>
        <v>4.1666666666665964E-2</v>
      </c>
      <c r="R25" s="71">
        <f t="shared" si="14"/>
        <v>43963</v>
      </c>
      <c r="S25" s="66" t="s">
        <v>85</v>
      </c>
      <c r="T25" s="64">
        <v>0.29166666666666702</v>
      </c>
      <c r="U25" s="64">
        <v>0.33333333333333298</v>
      </c>
      <c r="V25" s="65">
        <f t="shared" si="15"/>
        <v>4.1666666666665964E-2</v>
      </c>
      <c r="W25" s="72">
        <f t="shared" si="16"/>
        <v>0.12499999999999789</v>
      </c>
    </row>
    <row r="26" spans="1:23" ht="15.75" thickBot="1" x14ac:dyDescent="0.3">
      <c r="A26" s="1"/>
      <c r="B26" s="1"/>
      <c r="C26" s="106"/>
      <c r="D26" s="63">
        <v>43949</v>
      </c>
      <c r="E26" s="64">
        <v>0.29166666666666702</v>
      </c>
      <c r="F26" s="64">
        <v>0.33333333333333298</v>
      </c>
      <c r="G26" s="65">
        <f t="shared" si="9"/>
        <v>4.1666666666665964E-2</v>
      </c>
      <c r="H26" s="66">
        <f t="shared" si="10"/>
        <v>43950</v>
      </c>
      <c r="I26" s="66" t="s">
        <v>84</v>
      </c>
      <c r="J26" s="67">
        <v>0.29166666666666702</v>
      </c>
      <c r="K26" s="67">
        <v>0.33333333333333298</v>
      </c>
      <c r="L26" s="65">
        <f t="shared" si="11"/>
        <v>0</v>
      </c>
      <c r="M26" s="68">
        <f t="shared" si="12"/>
        <v>43956</v>
      </c>
      <c r="N26" s="69" t="s">
        <v>85</v>
      </c>
      <c r="O26" s="70">
        <v>0.29166666666666702</v>
      </c>
      <c r="P26" s="70">
        <v>0.33333333333333298</v>
      </c>
      <c r="Q26" s="65">
        <f t="shared" si="13"/>
        <v>4.1666666666665964E-2</v>
      </c>
      <c r="R26" s="71">
        <f t="shared" si="14"/>
        <v>43964</v>
      </c>
      <c r="S26" s="66" t="s">
        <v>85</v>
      </c>
      <c r="T26" s="64">
        <v>0.29166666666666702</v>
      </c>
      <c r="U26" s="64">
        <v>0.33333333333333298</v>
      </c>
      <c r="V26" s="65">
        <f t="shared" si="15"/>
        <v>4.1666666666665964E-2</v>
      </c>
      <c r="W26" s="72">
        <f t="shared" si="16"/>
        <v>0.12499999999999789</v>
      </c>
    </row>
    <row r="27" spans="1:23" ht="15.75" thickBot="1" x14ac:dyDescent="0.3">
      <c r="C27" s="102" t="s">
        <v>86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4"/>
    </row>
    <row r="28" spans="1:23" x14ac:dyDescent="0.25">
      <c r="C28" s="93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5"/>
    </row>
    <row r="29" spans="1:23" x14ac:dyDescent="0.25"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8"/>
    </row>
    <row r="30" spans="1:23" x14ac:dyDescent="0.25">
      <c r="C30" s="96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8"/>
    </row>
    <row r="31" spans="1:23" x14ac:dyDescent="0.25">
      <c r="C31" s="96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8"/>
    </row>
    <row r="32" spans="1:23" ht="15.75" thickBot="1" x14ac:dyDescent="0.3">
      <c r="C32" s="99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1"/>
    </row>
  </sheetData>
  <sheetProtection algorithmName="SHA-512" hashValue="3nwmrQgnpYS5Fn/iVKpnKjeVe+AzP7vEm+gxM2/76g9vBHkJxoAEPvRq0myuFVcwQ98cg+H/OOb9cL8dpDjxXw==" saltValue="tjcR+gLCSGe8u+RZkJ+DSA==" spinCount="100000" sheet="1" selectLockedCells="1"/>
  <mergeCells count="2">
    <mergeCell ref="C27:Q27"/>
    <mergeCell ref="C28:Q32"/>
  </mergeCells>
  <dataValidations count="1">
    <dataValidation type="list" allowBlank="1" showInputMessage="1" showErrorMessage="1" sqref="S7:S26 N7:N26 I7:I26" xr:uid="{00000000-0002-0000-0A00-000000000000}">
      <formula1>"Sim, Não"</formula1>
    </dataValidation>
  </dataValidations>
  <hyperlinks>
    <hyperlink ref="A13:B13" location="'D7'!B13" display="'D7'!B13" xr:uid="{77FFC915-0C2C-495F-8725-46F6AE1AFC3A}"/>
    <hyperlink ref="A12:B12" location="'D6'!B12" display="'D6'!B12" xr:uid="{8DEACD85-4B28-41FC-B7A5-E7F31D6CFD19}"/>
    <hyperlink ref="A11:B11" location="'D5'!B11" display="'D5'!B11" xr:uid="{FCF23B44-EF04-4B49-BDE2-43E5FA3A5E9F}"/>
    <hyperlink ref="A10:B10" location="'D4'!B10" display="'D4'!B10" xr:uid="{A4596899-972C-42AE-9318-E62EB4022DDB}"/>
    <hyperlink ref="A9:B9" location="'D3'!B9" display="'D3'!B9" xr:uid="{F3F450BA-B315-4D20-A5D7-2684F3F9C26B}"/>
    <hyperlink ref="A7:B7" location="Informática!A1" display="Informática!A1" xr:uid="{AFD295F4-199D-4698-9F4F-83574FA1146E}"/>
    <hyperlink ref="A8:B8" location="'D2'!B8" display="'D2'!B8" xr:uid="{9DC7341B-64A0-40C3-88F3-0F3A17077D80}"/>
    <hyperlink ref="B8" location="'Língua Portuguesa'!A1" display="'Língua Portuguesa'!A1" xr:uid="{36ED6822-7ADA-47A7-BAC2-99CDDC6CF220}"/>
    <hyperlink ref="B9" location="'Raciocínio Lógico'!A1" display="'Raciocínio Lógico'!A1" xr:uid="{F11E5E6E-B0A7-491E-B63F-DF295A5554A0}"/>
    <hyperlink ref="B10" location="'Noções de Dir. Administrativo'!A1" display="'Noções de Dir. Administrativo'!A1" xr:uid="{55287316-2C96-4C2E-9D7F-B909A48C92C2}"/>
    <hyperlink ref="B11" location="'Noções de Dir. Constitucional'!A1" display="'Noções de Dir. Constitucional'!A1" xr:uid="{BF19C429-C6B1-448A-BEDE-91ACA5A0F4D8}"/>
    <hyperlink ref="B12" location="'Noções de Dir. Processual Penal'!A1" display="'Noções de Dir. Processual Penal'!A1" xr:uid="{9A109687-5FEE-4000-BD9C-DB6DE49F57D4}"/>
    <hyperlink ref="B13" location="'Noções de Legis. Penal Especial'!A1" display="'Noções de Legis. Penal Especial'!A1" xr:uid="{AE6EEFF3-C7FC-40D3-B8CD-7C1AE63C86E4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showGridLines="0" workbookViewId="0"/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24"/>
      <c r="B1" s="24"/>
      <c r="C1" s="24"/>
      <c r="D1" s="24"/>
      <c r="E1" s="24"/>
      <c r="F1" s="24"/>
      <c r="G1" s="24"/>
      <c r="H1" s="24"/>
    </row>
    <row r="2" spans="1:8" x14ac:dyDescent="0.25">
      <c r="A2" s="24"/>
      <c r="B2" s="24"/>
      <c r="C2" s="24"/>
      <c r="D2" s="24"/>
      <c r="E2" s="24"/>
      <c r="F2" s="24"/>
      <c r="G2" s="24"/>
      <c r="H2" s="24"/>
    </row>
    <row r="3" spans="1:8" x14ac:dyDescent="0.25">
      <c r="A3" s="24"/>
      <c r="B3" s="24"/>
      <c r="C3" s="24"/>
      <c r="D3" s="24"/>
      <c r="E3" s="24"/>
      <c r="F3" s="24"/>
      <c r="G3" s="24"/>
      <c r="H3" s="24"/>
    </row>
    <row r="4" spans="1:8" x14ac:dyDescent="0.25"/>
    <row r="5" spans="1:8" x14ac:dyDescent="0.25"/>
    <row r="6" spans="1:8" ht="23.25" x14ac:dyDescent="0.35">
      <c r="A6" s="5" t="s">
        <v>165</v>
      </c>
      <c r="B6" s="6"/>
    </row>
    <row r="7" spans="1:8" x14ac:dyDescent="0.25">
      <c r="A7" s="2" t="s">
        <v>10</v>
      </c>
      <c r="B7" s="3" t="s">
        <v>156</v>
      </c>
      <c r="C7" s="3"/>
    </row>
    <row r="8" spans="1:8" x14ac:dyDescent="0.25">
      <c r="A8" s="2" t="s">
        <v>11</v>
      </c>
      <c r="B8" s="77">
        <v>43929</v>
      </c>
      <c r="C8" s="3"/>
    </row>
    <row r="9" spans="1:8" x14ac:dyDescent="0.25">
      <c r="A9" s="2" t="s">
        <v>12</v>
      </c>
      <c r="B9" s="3" t="s">
        <v>157</v>
      </c>
      <c r="C9" s="3"/>
    </row>
    <row r="10" spans="1:8" x14ac:dyDescent="0.25">
      <c r="A10" s="2" t="s">
        <v>13</v>
      </c>
      <c r="B10" s="3"/>
      <c r="C10" s="3"/>
    </row>
    <row r="11" spans="1:8" x14ac:dyDescent="0.25">
      <c r="A11" s="2" t="s">
        <v>14</v>
      </c>
      <c r="B11" t="s">
        <v>158</v>
      </c>
      <c r="C11" s="3"/>
    </row>
    <row r="12" spans="1:8" x14ac:dyDescent="0.25">
      <c r="A12" s="2" t="s">
        <v>15</v>
      </c>
      <c r="B12" s="76" t="s">
        <v>163</v>
      </c>
    </row>
    <row r="13" spans="1:8" x14ac:dyDescent="0.25">
      <c r="A13" s="2" t="s">
        <v>16</v>
      </c>
      <c r="B13" s="78" t="s">
        <v>161</v>
      </c>
      <c r="C13" s="3"/>
    </row>
    <row r="14" spans="1:8" x14ac:dyDescent="0.25">
      <c r="A14" s="2" t="s">
        <v>17</v>
      </c>
      <c r="B14" s="3" t="s">
        <v>162</v>
      </c>
      <c r="C14" s="3"/>
    </row>
    <row r="15" spans="1:8" x14ac:dyDescent="0.25">
      <c r="A15" s="2" t="s">
        <v>18</v>
      </c>
      <c r="B15" s="3" t="s">
        <v>159</v>
      </c>
    </row>
    <row r="16" spans="1:8" ht="30" x14ac:dyDescent="0.25">
      <c r="A16" s="2" t="s">
        <v>19</v>
      </c>
      <c r="B16" s="79" t="s">
        <v>164</v>
      </c>
    </row>
    <row r="17" spans="1:2" x14ac:dyDescent="0.25">
      <c r="A17" s="2" t="s">
        <v>20</v>
      </c>
      <c r="B17" s="3" t="s">
        <v>160</v>
      </c>
    </row>
    <row r="18" spans="1:2" x14ac:dyDescent="0.25"/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0" spans="1:2" hidden="1" x14ac:dyDescent="0.25"/>
    <row r="31" spans="1:2" hidden="1" x14ac:dyDescent="0.25"/>
    <row r="32" spans="1: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</sheetData>
  <sheetProtection algorithmName="SHA-512" hashValue="dFzCD5ne4v7/NJtHWws7RT0/rwW/eJN74rnpL7BQK7KeIRU0YN7u2G2qwUW/ZvbwFvfyqq+gFBJO4L2E4SUowA==" saltValue="2NznymenFV4a9X3/t7harg==" spinCount="100000" sheet="1" selectLockedCells="1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showGridLines="0" tabSelected="1" workbookViewId="0">
      <selection activeCell="A4" sqref="A4"/>
    </sheetView>
  </sheetViews>
  <sheetFormatPr defaultColWidth="0" defaultRowHeight="15" zeroHeight="1" x14ac:dyDescent="0.25"/>
  <cols>
    <col min="1" max="1" width="3.140625" bestFit="1" customWidth="1"/>
    <col min="2" max="2" width="51" bestFit="1" customWidth="1"/>
    <col min="3" max="3" width="11.5703125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5" bestFit="1" customWidth="1"/>
    <col min="8" max="8" width="13.42578125" bestFit="1" customWidth="1"/>
    <col min="9" max="9" width="3.28515625" customWidth="1"/>
    <col min="10" max="16384" width="9.140625" hidden="1"/>
  </cols>
  <sheetData>
    <row r="1" spans="1:9" s="24" customFormat="1" x14ac:dyDescent="0.25"/>
    <row r="2" spans="1:9" s="24" customFormat="1" x14ac:dyDescent="0.25"/>
    <row r="3" spans="1:9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9" x14ac:dyDescent="0.25">
      <c r="A4" s="28"/>
      <c r="B4" s="28"/>
      <c r="C4" s="28"/>
      <c r="D4" s="28"/>
      <c r="E4" s="28"/>
      <c r="F4" s="28"/>
      <c r="G4" s="28"/>
      <c r="H4" s="28"/>
    </row>
    <row r="5" spans="1:9" x14ac:dyDescent="0.25">
      <c r="A5" s="28"/>
      <c r="B5" s="28"/>
      <c r="C5" s="28"/>
      <c r="D5" s="28"/>
      <c r="E5" s="28"/>
      <c r="F5" s="28"/>
      <c r="G5" s="28"/>
      <c r="H5" s="28"/>
    </row>
    <row r="6" spans="1:9" ht="18.75" x14ac:dyDescent="0.25">
      <c r="A6" s="28"/>
      <c r="B6" s="29" t="s">
        <v>9</v>
      </c>
      <c r="C6" s="30">
        <f>'Quadro de horários'!K5</f>
        <v>1.1874999999999998</v>
      </c>
      <c r="D6" s="28"/>
      <c r="E6" s="31"/>
      <c r="F6" s="28"/>
      <c r="G6" s="28"/>
      <c r="H6" s="28"/>
    </row>
    <row r="7" spans="1:9" x14ac:dyDescent="0.25">
      <c r="A7" s="28"/>
      <c r="B7" s="28"/>
      <c r="C7" s="28"/>
      <c r="D7" s="28"/>
      <c r="E7" s="28"/>
      <c r="F7" s="32">
        <f>SUM(F10:F29)</f>
        <v>32</v>
      </c>
      <c r="G7" s="28"/>
      <c r="H7" s="28"/>
    </row>
    <row r="8" spans="1:9" x14ac:dyDescent="0.25">
      <c r="A8" s="84" t="s">
        <v>0</v>
      </c>
      <c r="B8" s="82" t="s">
        <v>1</v>
      </c>
      <c r="C8" s="82" t="s">
        <v>2</v>
      </c>
      <c r="D8" s="82" t="s">
        <v>3</v>
      </c>
      <c r="E8" s="82" t="s">
        <v>4</v>
      </c>
      <c r="F8" s="82" t="s">
        <v>5</v>
      </c>
      <c r="G8" s="82" t="s">
        <v>6</v>
      </c>
      <c r="H8" s="33" t="s">
        <v>7</v>
      </c>
    </row>
    <row r="9" spans="1:9" x14ac:dyDescent="0.25">
      <c r="A9" s="85"/>
      <c r="B9" s="83"/>
      <c r="C9" s="83"/>
      <c r="D9" s="83"/>
      <c r="E9" s="83"/>
      <c r="F9" s="83"/>
      <c r="G9" s="83"/>
      <c r="H9" s="34">
        <f>SUM(H10:H1048576)</f>
        <v>1.4583333333333335</v>
      </c>
    </row>
    <row r="10" spans="1:9" ht="15.75" x14ac:dyDescent="0.25">
      <c r="A10" s="35">
        <v>1</v>
      </c>
      <c r="B10" s="36" t="s">
        <v>87</v>
      </c>
      <c r="C10" s="37" t="s">
        <v>8</v>
      </c>
      <c r="D10" s="38">
        <v>1</v>
      </c>
      <c r="E10" s="39">
        <v>8</v>
      </c>
      <c r="F10" s="38">
        <f>E10*D10</f>
        <v>8</v>
      </c>
      <c r="G10" s="40">
        <v>0.95833333333333337</v>
      </c>
      <c r="H10" s="41">
        <v>8.3333333333333329E-2</v>
      </c>
    </row>
    <row r="11" spans="1:9" ht="15.75" x14ac:dyDescent="0.25">
      <c r="A11" s="35">
        <v>2</v>
      </c>
      <c r="B11" s="36" t="s">
        <v>88</v>
      </c>
      <c r="C11" s="37" t="s">
        <v>94</v>
      </c>
      <c r="D11" s="38">
        <v>1</v>
      </c>
      <c r="E11" s="39">
        <v>4</v>
      </c>
      <c r="F11" s="38">
        <f t="shared" ref="F11" si="0">E11*D11</f>
        <v>4</v>
      </c>
      <c r="G11" s="40">
        <f t="shared" ref="G11" si="1">$C$6/$F$7*F11</f>
        <v>0.14843749999999997</v>
      </c>
      <c r="H11" s="41">
        <v>0.125</v>
      </c>
    </row>
    <row r="12" spans="1:9" ht="15.75" x14ac:dyDescent="0.25">
      <c r="A12" s="35">
        <v>3</v>
      </c>
      <c r="B12" s="36" t="s">
        <v>89</v>
      </c>
      <c r="C12" s="37" t="s">
        <v>94</v>
      </c>
      <c r="D12" s="38">
        <v>1</v>
      </c>
      <c r="E12" s="39">
        <v>4</v>
      </c>
      <c r="F12" s="38">
        <f t="shared" ref="F12:F16" si="2">E12*D12</f>
        <v>4</v>
      </c>
      <c r="G12" s="40">
        <f t="shared" ref="G12:G16" si="3">$C$6/$F$7*F12</f>
        <v>0.14843749999999997</v>
      </c>
      <c r="H12" s="41">
        <v>0.16666666666666699</v>
      </c>
    </row>
    <row r="13" spans="1:9" ht="15.75" x14ac:dyDescent="0.25">
      <c r="A13" s="35">
        <v>4</v>
      </c>
      <c r="B13" s="36" t="s">
        <v>90</v>
      </c>
      <c r="C13" s="37" t="s">
        <v>94</v>
      </c>
      <c r="D13" s="38">
        <v>1</v>
      </c>
      <c r="E13" s="39">
        <v>4</v>
      </c>
      <c r="F13" s="38">
        <f t="shared" si="2"/>
        <v>4</v>
      </c>
      <c r="G13" s="40">
        <f t="shared" si="3"/>
        <v>0.14843749999999997</v>
      </c>
      <c r="H13" s="41">
        <v>0.20833333333333301</v>
      </c>
    </row>
    <row r="14" spans="1:9" ht="15.75" x14ac:dyDescent="0.25">
      <c r="A14" s="35">
        <v>5</v>
      </c>
      <c r="B14" s="36" t="s">
        <v>91</v>
      </c>
      <c r="C14" s="37" t="s">
        <v>94</v>
      </c>
      <c r="D14" s="38">
        <v>1</v>
      </c>
      <c r="E14" s="39">
        <v>4</v>
      </c>
      <c r="F14" s="38">
        <f t="shared" si="2"/>
        <v>4</v>
      </c>
      <c r="G14" s="40">
        <f t="shared" si="3"/>
        <v>0.14843749999999997</v>
      </c>
      <c r="H14" s="41">
        <v>0.25</v>
      </c>
    </row>
    <row r="15" spans="1:9" ht="15.75" x14ac:dyDescent="0.25">
      <c r="A15" s="35">
        <v>6</v>
      </c>
      <c r="B15" s="36" t="s">
        <v>92</v>
      </c>
      <c r="C15" s="37" t="s">
        <v>94</v>
      </c>
      <c r="D15" s="38">
        <v>1</v>
      </c>
      <c r="E15" s="39">
        <v>4</v>
      </c>
      <c r="F15" s="38">
        <f t="shared" si="2"/>
        <v>4</v>
      </c>
      <c r="G15" s="40">
        <f t="shared" si="3"/>
        <v>0.14843749999999997</v>
      </c>
      <c r="H15" s="41">
        <v>0.29166666666666702</v>
      </c>
    </row>
    <row r="16" spans="1:9" ht="15.75" x14ac:dyDescent="0.25">
      <c r="A16" s="35">
        <v>7</v>
      </c>
      <c r="B16" s="42" t="s">
        <v>93</v>
      </c>
      <c r="C16" s="37" t="s">
        <v>94</v>
      </c>
      <c r="D16" s="38">
        <v>1</v>
      </c>
      <c r="E16" s="39">
        <v>4</v>
      </c>
      <c r="F16" s="38">
        <f t="shared" si="2"/>
        <v>4</v>
      </c>
      <c r="G16" s="40">
        <f t="shared" si="3"/>
        <v>0.14843749999999997</v>
      </c>
      <c r="H16" s="41">
        <v>0.33333333333333298</v>
      </c>
    </row>
    <row r="17" spans="1:9" ht="15.75" x14ac:dyDescent="0.25">
      <c r="A17" s="35"/>
      <c r="B17" s="43"/>
      <c r="C17" s="37"/>
      <c r="D17" s="38"/>
      <c r="E17" s="39"/>
      <c r="F17" s="38"/>
      <c r="G17" s="40"/>
      <c r="H17" s="41"/>
    </row>
    <row r="18" spans="1:9" ht="15.75" x14ac:dyDescent="0.25">
      <c r="A18" s="35"/>
      <c r="B18" s="43"/>
      <c r="C18" s="37"/>
      <c r="D18" s="38"/>
      <c r="E18" s="39"/>
      <c r="F18" s="38"/>
      <c r="G18" s="40"/>
      <c r="H18" s="41"/>
    </row>
    <row r="19" spans="1:9" ht="15.75" x14ac:dyDescent="0.25">
      <c r="A19" s="35"/>
      <c r="B19" s="43"/>
      <c r="C19" s="37"/>
      <c r="D19" s="38"/>
      <c r="E19" s="39"/>
      <c r="F19" s="38"/>
      <c r="G19" s="40"/>
      <c r="H19" s="41"/>
    </row>
    <row r="20" spans="1:9" ht="15.75" x14ac:dyDescent="0.25">
      <c r="A20" s="43"/>
      <c r="B20" s="43"/>
      <c r="C20" s="43"/>
      <c r="D20" s="43"/>
      <c r="E20" s="44"/>
      <c r="F20" s="38"/>
      <c r="G20" s="40"/>
      <c r="H20" s="41"/>
    </row>
    <row r="21" spans="1:9" ht="15.75" x14ac:dyDescent="0.25">
      <c r="A21" s="43"/>
      <c r="B21" s="43"/>
      <c r="C21" s="43"/>
      <c r="D21" s="43"/>
      <c r="E21" s="44"/>
      <c r="F21" s="38"/>
      <c r="G21" s="40"/>
      <c r="H21" s="41"/>
    </row>
    <row r="22" spans="1:9" ht="15.75" x14ac:dyDescent="0.25">
      <c r="A22" s="43"/>
      <c r="B22" s="43"/>
      <c r="C22" s="43"/>
      <c r="D22" s="43"/>
      <c r="E22" s="44"/>
      <c r="F22" s="38"/>
      <c r="G22" s="40"/>
      <c r="H22" s="41"/>
    </row>
    <row r="23" spans="1:9" ht="15.75" x14ac:dyDescent="0.25">
      <c r="A23" s="43"/>
      <c r="B23" s="43"/>
      <c r="C23" s="43"/>
      <c r="D23" s="43"/>
      <c r="E23" s="44"/>
      <c r="F23" s="38"/>
      <c r="G23" s="40"/>
      <c r="H23" s="45"/>
    </row>
    <row r="24" spans="1:9" ht="15.75" x14ac:dyDescent="0.25">
      <c r="A24" s="43"/>
      <c r="B24" s="43"/>
      <c r="C24" s="43"/>
      <c r="D24" s="43"/>
      <c r="E24" s="44"/>
      <c r="F24" s="38"/>
      <c r="G24" s="40"/>
      <c r="H24" s="45"/>
    </row>
    <row r="25" spans="1:9" ht="15.75" x14ac:dyDescent="0.25">
      <c r="A25" s="43"/>
      <c r="B25" s="43"/>
      <c r="C25" s="43"/>
      <c r="D25" s="43"/>
      <c r="E25" s="44"/>
      <c r="F25" s="38"/>
      <c r="G25" s="40"/>
      <c r="H25" s="45"/>
    </row>
    <row r="26" spans="1:9" ht="15.75" x14ac:dyDescent="0.25">
      <c r="A26" s="43"/>
      <c r="B26" s="43"/>
      <c r="C26" s="43"/>
      <c r="D26" s="43"/>
      <c r="E26" s="44"/>
      <c r="F26" s="38"/>
      <c r="G26" s="40"/>
      <c r="H26" s="45"/>
    </row>
    <row r="27" spans="1:9" ht="15.75" x14ac:dyDescent="0.25">
      <c r="A27" s="43"/>
      <c r="B27" s="43"/>
      <c r="C27" s="43"/>
      <c r="D27" s="43"/>
      <c r="E27" s="44"/>
      <c r="F27" s="38"/>
      <c r="G27" s="40"/>
      <c r="H27" s="45"/>
    </row>
    <row r="28" spans="1:9" ht="15.75" x14ac:dyDescent="0.25">
      <c r="A28" s="46"/>
      <c r="B28" s="46"/>
      <c r="C28" s="46"/>
      <c r="D28" s="46"/>
      <c r="E28" s="47"/>
      <c r="F28" s="38"/>
      <c r="G28" s="40"/>
      <c r="H28" s="48"/>
    </row>
    <row r="29" spans="1:9" ht="15.75" x14ac:dyDescent="0.25">
      <c r="A29" s="46"/>
      <c r="B29" s="46"/>
      <c r="C29" s="46"/>
      <c r="D29" s="46"/>
      <c r="E29" s="47"/>
      <c r="F29" s="38"/>
      <c r="G29" s="40"/>
      <c r="H29" s="48"/>
    </row>
    <row r="30" spans="1:9" ht="15.75" x14ac:dyDescent="0.25">
      <c r="A30" s="49"/>
      <c r="B30" s="49"/>
      <c r="C30" s="49"/>
      <c r="D30" s="49"/>
      <c r="E30" s="50"/>
      <c r="F30" s="51"/>
      <c r="G30" s="52"/>
      <c r="H30" s="53"/>
    </row>
    <row r="31" spans="1:9" ht="3" customHeight="1" x14ac:dyDescent="0.25">
      <c r="A31" s="4"/>
      <c r="B31" s="4"/>
      <c r="C31" s="4"/>
      <c r="D31" s="4"/>
      <c r="E31" s="4"/>
      <c r="F31" s="4"/>
      <c r="G31" s="4"/>
      <c r="H31" s="4"/>
      <c r="I31" s="4"/>
    </row>
  </sheetData>
  <sheetProtection algorithmName="SHA-512" hashValue="1wwAJhy6agGW5hDFVIzra2zZQowVIv1rcyfRbVVc5dj+4+voOV4D9GymzcFtOgxIdKm7aZ/Xh7yaOOQMRs2nwA==" saltValue="Qd3ATOoKrjiwSdVikbZPOA==" spinCount="100000" sheet="1" selectLockedCells="1"/>
  <mergeCells count="7">
    <mergeCell ref="G8:G9"/>
    <mergeCell ref="A8:A9"/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showGridLines="0" workbookViewId="0">
      <selection activeCell="A5" sqref="A5:B6"/>
    </sheetView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5" spans="1:11" ht="15" customHeight="1" x14ac:dyDescent="0.25">
      <c r="A5" s="91" t="s">
        <v>21</v>
      </c>
      <c r="B5" s="91"/>
      <c r="C5" s="86">
        <f>COUNTIF(C9:C100,"Estudar")*$A$7</f>
        <v>2.0833333333333332E-2</v>
      </c>
      <c r="D5" s="86">
        <f t="shared" ref="D5:I5" si="0">COUNTIF(D9:D100,"Estudar")*$A$7</f>
        <v>0.25</v>
      </c>
      <c r="E5" s="86">
        <f t="shared" si="0"/>
        <v>0.20833333333333331</v>
      </c>
      <c r="F5" s="86">
        <f t="shared" si="0"/>
        <v>0.25</v>
      </c>
      <c r="G5" s="86">
        <f t="shared" si="0"/>
        <v>0.14583333333333331</v>
      </c>
      <c r="H5" s="86">
        <f t="shared" si="0"/>
        <v>0.29166666666666663</v>
      </c>
      <c r="I5" s="86">
        <f t="shared" si="0"/>
        <v>2.0833333333333332E-2</v>
      </c>
      <c r="J5" s="90" t="s">
        <v>69</v>
      </c>
      <c r="K5" s="86">
        <f>SUM(C5:I5)</f>
        <v>1.1874999999999998</v>
      </c>
    </row>
    <row r="6" spans="1:11" ht="15" customHeight="1" x14ac:dyDescent="0.25">
      <c r="A6" s="92"/>
      <c r="B6" s="92"/>
      <c r="C6" s="87"/>
      <c r="D6" s="87"/>
      <c r="E6" s="87"/>
      <c r="F6" s="87"/>
      <c r="G6" s="87"/>
      <c r="H6" s="87"/>
      <c r="I6" s="87"/>
      <c r="J6" s="90"/>
      <c r="K6" s="87"/>
    </row>
    <row r="7" spans="1:11" x14ac:dyDescent="0.25">
      <c r="A7" s="10">
        <v>2.0833333333333332E-2</v>
      </c>
      <c r="B7" s="7"/>
      <c r="C7" s="8"/>
      <c r="D7" s="9"/>
      <c r="E7" s="9"/>
      <c r="F7" s="9"/>
      <c r="G7" s="9"/>
      <c r="H7" s="9"/>
      <c r="I7" s="9"/>
    </row>
    <row r="8" spans="1:11" x14ac:dyDescent="0.25">
      <c r="A8" s="88" t="s">
        <v>22</v>
      </c>
      <c r="B8" s="89"/>
      <c r="C8" s="54" t="s">
        <v>23</v>
      </c>
      <c r="D8" s="54" t="s">
        <v>24</v>
      </c>
      <c r="E8" s="54" t="s">
        <v>25</v>
      </c>
      <c r="F8" s="54" t="s">
        <v>26</v>
      </c>
      <c r="G8" s="54" t="s">
        <v>27</v>
      </c>
      <c r="H8" s="54" t="s">
        <v>28</v>
      </c>
      <c r="I8" s="55" t="s">
        <v>29</v>
      </c>
    </row>
    <row r="9" spans="1:11" x14ac:dyDescent="0.25">
      <c r="A9" s="56" t="s">
        <v>30</v>
      </c>
      <c r="B9" s="56" t="s">
        <v>31</v>
      </c>
      <c r="C9" s="57" t="s">
        <v>35</v>
      </c>
      <c r="D9" s="57"/>
      <c r="E9" s="57"/>
      <c r="F9" s="57"/>
      <c r="G9" s="58"/>
      <c r="H9" s="57"/>
      <c r="I9" s="57"/>
    </row>
    <row r="10" spans="1:11" x14ac:dyDescent="0.25">
      <c r="A10" s="56" t="s">
        <v>31</v>
      </c>
      <c r="B10" s="56" t="s">
        <v>32</v>
      </c>
      <c r="C10" s="57"/>
      <c r="D10" s="57"/>
      <c r="E10" s="57" t="s">
        <v>33</v>
      </c>
      <c r="F10" s="57"/>
      <c r="G10" s="57"/>
      <c r="H10" s="57"/>
      <c r="I10" s="57"/>
    </row>
    <row r="11" spans="1:11" x14ac:dyDescent="0.25">
      <c r="A11" s="56" t="s">
        <v>32</v>
      </c>
      <c r="B11" s="56" t="s">
        <v>34</v>
      </c>
      <c r="C11" s="57"/>
      <c r="D11" s="57" t="s">
        <v>33</v>
      </c>
      <c r="E11" s="57" t="s">
        <v>33</v>
      </c>
      <c r="F11" s="57" t="s">
        <v>33</v>
      </c>
      <c r="G11" s="57" t="s">
        <v>33</v>
      </c>
      <c r="H11" s="57" t="s">
        <v>33</v>
      </c>
      <c r="I11" s="57"/>
    </row>
    <row r="12" spans="1:11" x14ac:dyDescent="0.25">
      <c r="A12" s="56" t="s">
        <v>34</v>
      </c>
      <c r="B12" s="56" t="s">
        <v>36</v>
      </c>
      <c r="C12" s="57"/>
      <c r="D12" s="57" t="s">
        <v>33</v>
      </c>
      <c r="E12" s="57" t="s">
        <v>33</v>
      </c>
      <c r="F12" s="57" t="s">
        <v>33</v>
      </c>
      <c r="G12" s="57" t="s">
        <v>33</v>
      </c>
      <c r="H12" s="57" t="s">
        <v>33</v>
      </c>
      <c r="I12" s="57"/>
    </row>
    <row r="13" spans="1:11" x14ac:dyDescent="0.25">
      <c r="A13" s="56" t="s">
        <v>36</v>
      </c>
      <c r="B13" s="56" t="s">
        <v>37</v>
      </c>
      <c r="C13" s="57"/>
      <c r="D13" s="57" t="s">
        <v>33</v>
      </c>
      <c r="E13" s="57"/>
      <c r="F13" s="57" t="s">
        <v>33</v>
      </c>
      <c r="G13" s="57" t="s">
        <v>33</v>
      </c>
      <c r="H13" s="57" t="s">
        <v>33</v>
      </c>
      <c r="I13" s="57"/>
    </row>
    <row r="14" spans="1:11" x14ac:dyDescent="0.25">
      <c r="A14" s="56" t="s">
        <v>37</v>
      </c>
      <c r="B14" s="56" t="s">
        <v>38</v>
      </c>
      <c r="C14" s="57"/>
      <c r="D14" s="57" t="s">
        <v>33</v>
      </c>
      <c r="E14" s="59"/>
      <c r="F14" s="57" t="s">
        <v>33</v>
      </c>
      <c r="G14" s="57" t="s">
        <v>33</v>
      </c>
      <c r="H14" s="57" t="s">
        <v>33</v>
      </c>
      <c r="I14" s="57" t="s">
        <v>33</v>
      </c>
    </row>
    <row r="15" spans="1:11" x14ac:dyDescent="0.25">
      <c r="A15" s="56" t="s">
        <v>38</v>
      </c>
      <c r="B15" s="56" t="s">
        <v>39</v>
      </c>
      <c r="C15" s="57"/>
      <c r="D15" s="59"/>
      <c r="E15" s="57"/>
      <c r="F15" s="59"/>
      <c r="G15" s="59"/>
      <c r="H15" s="57"/>
      <c r="I15" s="57"/>
    </row>
    <row r="16" spans="1:11" x14ac:dyDescent="0.25">
      <c r="A16" s="56" t="s">
        <v>39</v>
      </c>
      <c r="B16" s="56" t="s">
        <v>40</v>
      </c>
      <c r="C16" s="57"/>
      <c r="D16" s="59"/>
      <c r="E16" s="59"/>
      <c r="F16" s="59"/>
      <c r="G16" s="59"/>
      <c r="H16" s="57"/>
      <c r="I16" s="57"/>
    </row>
    <row r="17" spans="1:9" x14ac:dyDescent="0.25">
      <c r="A17" s="56" t="s">
        <v>40</v>
      </c>
      <c r="B17" s="56" t="s">
        <v>41</v>
      </c>
      <c r="C17" s="57"/>
      <c r="D17" s="59"/>
      <c r="E17" s="59"/>
      <c r="F17" s="59"/>
      <c r="G17" s="59"/>
      <c r="H17" s="57"/>
      <c r="I17" s="57"/>
    </row>
    <row r="18" spans="1:9" x14ac:dyDescent="0.25">
      <c r="A18" s="56" t="s">
        <v>41</v>
      </c>
      <c r="B18" s="56" t="s">
        <v>42</v>
      </c>
      <c r="C18" s="57"/>
      <c r="D18" s="59"/>
      <c r="E18" s="59"/>
      <c r="F18" s="59"/>
      <c r="G18" s="59"/>
      <c r="H18" s="57"/>
      <c r="I18" s="57"/>
    </row>
    <row r="19" spans="1:9" x14ac:dyDescent="0.25">
      <c r="A19" s="56" t="s">
        <v>42</v>
      </c>
      <c r="B19" s="56" t="s">
        <v>43</v>
      </c>
      <c r="C19" s="57"/>
      <c r="D19" s="57"/>
      <c r="E19" s="57"/>
      <c r="F19" s="57"/>
      <c r="G19" s="57"/>
      <c r="H19" s="57"/>
      <c r="I19" s="57"/>
    </row>
    <row r="20" spans="1:9" x14ac:dyDescent="0.25">
      <c r="A20" s="56" t="s">
        <v>43</v>
      </c>
      <c r="B20" s="56" t="s">
        <v>44</v>
      </c>
      <c r="C20" s="57"/>
      <c r="D20" s="57"/>
      <c r="E20" s="57"/>
      <c r="F20" s="57"/>
      <c r="G20" s="57"/>
      <c r="H20" s="57"/>
      <c r="I20" s="57"/>
    </row>
    <row r="21" spans="1:9" x14ac:dyDescent="0.25">
      <c r="A21" s="56" t="s">
        <v>44</v>
      </c>
      <c r="B21" s="56" t="s">
        <v>45</v>
      </c>
      <c r="C21" s="57"/>
      <c r="D21" s="57"/>
      <c r="E21" s="57"/>
      <c r="F21" s="57"/>
      <c r="G21" s="57"/>
      <c r="H21" s="60"/>
      <c r="I21" s="57"/>
    </row>
    <row r="22" spans="1:9" x14ac:dyDescent="0.25">
      <c r="A22" s="56" t="s">
        <v>45</v>
      </c>
      <c r="B22" s="56" t="s">
        <v>46</v>
      </c>
      <c r="C22" s="57"/>
      <c r="D22" s="57"/>
      <c r="E22" s="60"/>
      <c r="F22" s="57"/>
      <c r="G22" s="57"/>
      <c r="H22" s="60"/>
      <c r="I22" s="57"/>
    </row>
    <row r="23" spans="1:9" x14ac:dyDescent="0.25">
      <c r="A23" s="56" t="s">
        <v>46</v>
      </c>
      <c r="B23" s="56" t="s">
        <v>47</v>
      </c>
      <c r="C23" s="57"/>
      <c r="D23" s="57"/>
      <c r="E23" s="60"/>
      <c r="F23" s="57"/>
      <c r="G23" s="57"/>
      <c r="H23" s="60"/>
      <c r="I23" s="57"/>
    </row>
    <row r="24" spans="1:9" x14ac:dyDescent="0.25">
      <c r="A24" s="56" t="s">
        <v>47</v>
      </c>
      <c r="B24" s="56" t="s">
        <v>48</v>
      </c>
      <c r="C24" s="57"/>
      <c r="D24" s="57"/>
      <c r="E24" s="60"/>
      <c r="F24" s="57"/>
      <c r="G24" s="57"/>
      <c r="H24" s="57" t="s">
        <v>33</v>
      </c>
      <c r="I24" s="57"/>
    </row>
    <row r="25" spans="1:9" x14ac:dyDescent="0.25">
      <c r="A25" s="56" t="s">
        <v>48</v>
      </c>
      <c r="B25" s="56" t="s">
        <v>49</v>
      </c>
      <c r="C25" s="57"/>
      <c r="D25" s="60"/>
      <c r="E25" s="60"/>
      <c r="F25" s="60"/>
      <c r="G25" s="60"/>
      <c r="H25" s="57" t="s">
        <v>33</v>
      </c>
      <c r="I25" s="57"/>
    </row>
    <row r="26" spans="1:9" x14ac:dyDescent="0.25">
      <c r="A26" s="56" t="s">
        <v>49</v>
      </c>
      <c r="B26" s="56" t="s">
        <v>50</v>
      </c>
      <c r="C26" s="57"/>
      <c r="D26" s="60"/>
      <c r="E26" s="60"/>
      <c r="F26" s="60"/>
      <c r="G26" s="60"/>
      <c r="H26" s="57" t="s">
        <v>33</v>
      </c>
      <c r="I26" s="57"/>
    </row>
    <row r="27" spans="1:9" x14ac:dyDescent="0.25">
      <c r="A27" s="56" t="s">
        <v>50</v>
      </c>
      <c r="B27" s="56" t="s">
        <v>51</v>
      </c>
      <c r="C27" s="57"/>
      <c r="D27" s="60"/>
      <c r="E27" s="60"/>
      <c r="F27" s="60"/>
      <c r="G27" s="60"/>
      <c r="H27" s="57" t="s">
        <v>33</v>
      </c>
      <c r="I27" s="60"/>
    </row>
    <row r="28" spans="1:9" x14ac:dyDescent="0.25">
      <c r="A28" s="56" t="s">
        <v>51</v>
      </c>
      <c r="B28" s="56" t="s">
        <v>52</v>
      </c>
      <c r="C28" s="57"/>
      <c r="D28" s="60"/>
      <c r="E28" s="60"/>
      <c r="F28" s="60"/>
      <c r="G28" s="60"/>
      <c r="H28" s="57" t="s">
        <v>33</v>
      </c>
      <c r="I28" s="60"/>
    </row>
    <row r="29" spans="1:9" x14ac:dyDescent="0.25">
      <c r="A29" s="56" t="s">
        <v>52</v>
      </c>
      <c r="B29" s="56" t="s">
        <v>53</v>
      </c>
      <c r="C29" s="57"/>
      <c r="D29" s="60"/>
      <c r="E29" s="57"/>
      <c r="F29" s="60"/>
      <c r="G29" s="60"/>
      <c r="H29" s="57" t="s">
        <v>33</v>
      </c>
      <c r="I29" s="60"/>
    </row>
    <row r="30" spans="1:9" x14ac:dyDescent="0.25">
      <c r="A30" s="56" t="s">
        <v>53</v>
      </c>
      <c r="B30" s="56" t="s">
        <v>54</v>
      </c>
      <c r="C30" s="57"/>
      <c r="D30" s="60"/>
      <c r="E30" s="57"/>
      <c r="F30" s="60"/>
      <c r="G30" s="60"/>
      <c r="H30" s="57" t="s">
        <v>33</v>
      </c>
      <c r="I30" s="60"/>
    </row>
    <row r="31" spans="1:9" x14ac:dyDescent="0.25">
      <c r="A31" s="56" t="s">
        <v>54</v>
      </c>
      <c r="B31" s="56" t="s">
        <v>55</v>
      </c>
      <c r="C31" s="57"/>
      <c r="D31" s="60"/>
      <c r="E31" s="57"/>
      <c r="F31" s="60"/>
      <c r="G31" s="60"/>
      <c r="H31" s="57" t="s">
        <v>33</v>
      </c>
      <c r="I31" s="60"/>
    </row>
    <row r="32" spans="1:9" x14ac:dyDescent="0.25">
      <c r="A32" s="56" t="s">
        <v>55</v>
      </c>
      <c r="B32" s="56" t="s">
        <v>56</v>
      </c>
      <c r="C32" s="57"/>
      <c r="D32" s="60"/>
      <c r="E32" s="60"/>
      <c r="F32" s="60"/>
      <c r="G32" s="60"/>
      <c r="H32" s="57" t="s">
        <v>33</v>
      </c>
      <c r="I32" s="60"/>
    </row>
    <row r="33" spans="1:9" x14ac:dyDescent="0.25">
      <c r="A33" s="56" t="s">
        <v>56</v>
      </c>
      <c r="B33" s="56" t="s">
        <v>57</v>
      </c>
      <c r="C33" s="57"/>
      <c r="D33" s="60"/>
      <c r="E33" s="57" t="s">
        <v>33</v>
      </c>
      <c r="F33" s="60"/>
      <c r="G33" s="60"/>
      <c r="H33" s="57" t="s">
        <v>33</v>
      </c>
      <c r="I33" s="57"/>
    </row>
    <row r="34" spans="1:9" x14ac:dyDescent="0.25">
      <c r="A34" s="56" t="s">
        <v>57</v>
      </c>
      <c r="B34" s="56" t="s">
        <v>58</v>
      </c>
      <c r="C34" s="57"/>
      <c r="D34" s="60"/>
      <c r="E34" s="57" t="s">
        <v>33</v>
      </c>
      <c r="F34" s="60"/>
      <c r="G34" s="60"/>
      <c r="H34" s="57"/>
      <c r="I34" s="60"/>
    </row>
    <row r="35" spans="1:9" x14ac:dyDescent="0.25">
      <c r="A35" s="56" t="s">
        <v>58</v>
      </c>
      <c r="B35" s="56" t="s">
        <v>59</v>
      </c>
      <c r="C35" s="57"/>
      <c r="D35" s="60"/>
      <c r="E35" s="57" t="s">
        <v>33</v>
      </c>
      <c r="F35" s="60"/>
      <c r="G35" s="60"/>
      <c r="H35" s="57"/>
      <c r="I35" s="60"/>
    </row>
    <row r="36" spans="1:9" x14ac:dyDescent="0.25">
      <c r="A36" s="56" t="s">
        <v>59</v>
      </c>
      <c r="B36" s="56" t="s">
        <v>56</v>
      </c>
      <c r="C36" s="57"/>
      <c r="D36" s="57" t="s">
        <v>33</v>
      </c>
      <c r="E36" s="57" t="s">
        <v>33</v>
      </c>
      <c r="F36" s="57" t="s">
        <v>33</v>
      </c>
      <c r="G36" s="57" t="s">
        <v>33</v>
      </c>
      <c r="H36" s="60"/>
      <c r="I36" s="60"/>
    </row>
    <row r="37" spans="1:9" x14ac:dyDescent="0.25">
      <c r="A37" s="56" t="s">
        <v>56</v>
      </c>
      <c r="B37" s="56" t="s">
        <v>57</v>
      </c>
      <c r="C37" s="57"/>
      <c r="D37" s="57" t="s">
        <v>33</v>
      </c>
      <c r="E37" s="57" t="s">
        <v>33</v>
      </c>
      <c r="F37" s="57" t="s">
        <v>33</v>
      </c>
      <c r="G37" s="57" t="s">
        <v>33</v>
      </c>
      <c r="H37" s="60"/>
      <c r="I37" s="60"/>
    </row>
    <row r="38" spans="1:9" x14ac:dyDescent="0.25">
      <c r="A38" s="56" t="s">
        <v>57</v>
      </c>
      <c r="B38" s="56" t="s">
        <v>58</v>
      </c>
      <c r="C38" s="57"/>
      <c r="D38" s="57" t="s">
        <v>33</v>
      </c>
      <c r="E38" s="57" t="s">
        <v>33</v>
      </c>
      <c r="F38" s="57" t="s">
        <v>33</v>
      </c>
      <c r="G38" s="57" t="s">
        <v>33</v>
      </c>
      <c r="H38" s="60"/>
      <c r="I38" s="60"/>
    </row>
    <row r="39" spans="1:9" x14ac:dyDescent="0.25">
      <c r="A39" s="56" t="s">
        <v>58</v>
      </c>
      <c r="B39" s="56" t="s">
        <v>59</v>
      </c>
      <c r="C39" s="57"/>
      <c r="D39" s="57" t="s">
        <v>33</v>
      </c>
      <c r="E39" s="57" t="s">
        <v>33</v>
      </c>
      <c r="F39" s="57" t="s">
        <v>33</v>
      </c>
      <c r="G39" s="57"/>
      <c r="H39" s="60"/>
      <c r="I39" s="60"/>
    </row>
    <row r="40" spans="1:9" x14ac:dyDescent="0.25">
      <c r="A40" s="56" t="s">
        <v>59</v>
      </c>
      <c r="B40" s="56" t="s">
        <v>60</v>
      </c>
      <c r="C40" s="57"/>
      <c r="D40" s="57" t="s">
        <v>33</v>
      </c>
      <c r="E40" s="57"/>
      <c r="F40" s="57" t="s">
        <v>33</v>
      </c>
      <c r="G40" s="57"/>
      <c r="H40" s="60"/>
      <c r="I40" s="60"/>
    </row>
    <row r="41" spans="1:9" x14ac:dyDescent="0.25">
      <c r="A41" s="56" t="s">
        <v>60</v>
      </c>
      <c r="B41" s="56" t="s">
        <v>61</v>
      </c>
      <c r="C41" s="57"/>
      <c r="D41" s="57" t="s">
        <v>33</v>
      </c>
      <c r="E41" s="60"/>
      <c r="F41" s="57" t="s">
        <v>33</v>
      </c>
      <c r="G41" s="57"/>
      <c r="H41" s="60"/>
      <c r="I41" s="60"/>
    </row>
    <row r="42" spans="1:9" x14ac:dyDescent="0.25">
      <c r="A42" s="56" t="s">
        <v>61</v>
      </c>
      <c r="B42" s="56" t="s">
        <v>62</v>
      </c>
      <c r="C42" s="57"/>
      <c r="D42" s="57" t="s">
        <v>33</v>
      </c>
      <c r="E42" s="60"/>
      <c r="F42" s="57" t="s">
        <v>33</v>
      </c>
      <c r="G42" s="57"/>
      <c r="H42" s="60"/>
      <c r="I42" s="60"/>
    </row>
    <row r="43" spans="1:9" x14ac:dyDescent="0.25">
      <c r="A43" s="56" t="s">
        <v>62</v>
      </c>
      <c r="B43" s="56" t="s">
        <v>63</v>
      </c>
      <c r="C43" s="57"/>
      <c r="D43" s="57" t="s">
        <v>33</v>
      </c>
      <c r="E43" s="60"/>
      <c r="F43" s="57" t="s">
        <v>33</v>
      </c>
      <c r="G43" s="57"/>
      <c r="H43" s="60"/>
      <c r="I43" s="60"/>
    </row>
    <row r="44" spans="1:9" x14ac:dyDescent="0.25">
      <c r="A44" s="56" t="s">
        <v>63</v>
      </c>
      <c r="B44" s="56" t="s">
        <v>64</v>
      </c>
      <c r="C44" s="57"/>
      <c r="D44" s="60"/>
      <c r="E44" s="57"/>
      <c r="F44" s="61"/>
      <c r="G44" s="60"/>
      <c r="H44" s="60"/>
      <c r="I44" s="60"/>
    </row>
    <row r="45" spans="1:9" x14ac:dyDescent="0.25">
      <c r="A45" s="56" t="s">
        <v>64</v>
      </c>
      <c r="B45" s="56" t="s">
        <v>65</v>
      </c>
      <c r="C45" s="57"/>
      <c r="D45" s="60"/>
      <c r="E45" s="57"/>
      <c r="F45" s="61"/>
      <c r="G45" s="60"/>
      <c r="H45" s="60"/>
      <c r="I45" s="60"/>
    </row>
    <row r="46" spans="1:9" x14ac:dyDescent="0.25">
      <c r="A46" s="56" t="s">
        <v>65</v>
      </c>
      <c r="B46" s="56" t="s">
        <v>66</v>
      </c>
      <c r="C46" s="57"/>
      <c r="D46" s="60"/>
      <c r="E46" s="57"/>
      <c r="F46" s="61"/>
      <c r="G46" s="60"/>
      <c r="H46" s="60"/>
      <c r="I46" s="60"/>
    </row>
    <row r="47" spans="1:9" x14ac:dyDescent="0.25">
      <c r="A47" s="56" t="s">
        <v>66</v>
      </c>
      <c r="B47" s="56" t="s">
        <v>67</v>
      </c>
      <c r="C47" s="57"/>
      <c r="D47" s="60"/>
      <c r="E47" s="60"/>
      <c r="F47" s="61"/>
      <c r="G47" s="60"/>
      <c r="H47" s="60"/>
      <c r="I47" s="60"/>
    </row>
    <row r="48" spans="1:9" x14ac:dyDescent="0.25">
      <c r="A48" s="56" t="s">
        <v>67</v>
      </c>
      <c r="B48" s="56" t="s">
        <v>68</v>
      </c>
      <c r="C48" s="57"/>
      <c r="D48" s="60"/>
      <c r="E48" s="60"/>
      <c r="F48" s="61"/>
      <c r="G48" s="60"/>
      <c r="H48" s="60"/>
      <c r="I48" s="60"/>
    </row>
    <row r="49" spans="1:9" x14ac:dyDescent="0.25">
      <c r="A49" s="28"/>
      <c r="B49" s="28"/>
      <c r="C49" s="28"/>
      <c r="D49" s="28"/>
      <c r="E49" s="28"/>
      <c r="F49" s="28"/>
      <c r="G49" s="28"/>
      <c r="H49" s="28"/>
      <c r="I49" s="28"/>
    </row>
  </sheetData>
  <sheetProtection algorithmName="SHA-512" hashValue="uWyLCEXAYOBvZ8fPD7uDXx1jmYbsBhUEy9ChpJLYztckVMNVfrWSprngwd2OAgQVwfjzao7GhTSWqHW79ho0fg==" saltValue="WHhq0TDXHigT0pjNQBb2FQ==" spinCount="100000" sheet="1" selectLockedCells="1"/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">
    <cfRule type="cellIs" dxfId="51" priority="52" operator="equal">
      <formula>"Estudar"</formula>
    </cfRule>
  </conditionalFormatting>
  <conditionalFormatting sqref="C31">
    <cfRule type="cellIs" dxfId="50" priority="51" operator="equal">
      <formula>"Estudar"</formula>
    </cfRule>
  </conditionalFormatting>
  <conditionalFormatting sqref="C32">
    <cfRule type="cellIs" dxfId="49" priority="50" operator="equal">
      <formula>"Estudar"</formula>
    </cfRule>
  </conditionalFormatting>
  <conditionalFormatting sqref="C33">
    <cfRule type="cellIs" dxfId="48" priority="49" operator="equal">
      <formula>"Estudar"</formula>
    </cfRule>
  </conditionalFormatting>
  <conditionalFormatting sqref="C34">
    <cfRule type="cellIs" dxfId="47" priority="48" operator="equal">
      <formula>"Estudar"</formula>
    </cfRule>
  </conditionalFormatting>
  <conditionalFormatting sqref="C35">
    <cfRule type="cellIs" dxfId="46" priority="47" operator="equal">
      <formula>"Estudar"</formula>
    </cfRule>
  </conditionalFormatting>
  <conditionalFormatting sqref="C36">
    <cfRule type="cellIs" dxfId="45" priority="46" operator="equal">
      <formula>"Estudar"</formula>
    </cfRule>
  </conditionalFormatting>
  <conditionalFormatting sqref="C37">
    <cfRule type="cellIs" dxfId="44" priority="45" operator="equal">
      <formula>"Estudar"</formula>
    </cfRule>
  </conditionalFormatting>
  <conditionalFormatting sqref="C38">
    <cfRule type="cellIs" dxfId="43" priority="44" operator="equal">
      <formula>"Estudar"</formula>
    </cfRule>
  </conditionalFormatting>
  <conditionalFormatting sqref="C39">
    <cfRule type="cellIs" dxfId="42" priority="43" operator="equal">
      <formula>"Estudar"</formula>
    </cfRule>
  </conditionalFormatting>
  <conditionalFormatting sqref="C40">
    <cfRule type="cellIs" dxfId="41" priority="42" operator="equal">
      <formula>"Estudar"</formula>
    </cfRule>
  </conditionalFormatting>
  <conditionalFormatting sqref="C41">
    <cfRule type="cellIs" dxfId="40" priority="41" operator="equal">
      <formula>"Estudar"</formula>
    </cfRule>
  </conditionalFormatting>
  <conditionalFormatting sqref="C42">
    <cfRule type="cellIs" dxfId="39" priority="40" operator="equal">
      <formula>"Estudar"</formula>
    </cfRule>
  </conditionalFormatting>
  <conditionalFormatting sqref="C43">
    <cfRule type="cellIs" dxfId="38" priority="39" operator="equal">
      <formula>"Estudar"</formula>
    </cfRule>
  </conditionalFormatting>
  <conditionalFormatting sqref="C44">
    <cfRule type="cellIs" dxfId="37" priority="38" operator="equal">
      <formula>"Estudar"</formula>
    </cfRule>
  </conditionalFormatting>
  <conditionalFormatting sqref="C45">
    <cfRule type="cellIs" dxfId="36" priority="37" operator="equal">
      <formula>"Estudar"</formula>
    </cfRule>
  </conditionalFormatting>
  <conditionalFormatting sqref="C46">
    <cfRule type="cellIs" dxfId="35" priority="36" operator="equal">
      <formula>"Estudar"</formula>
    </cfRule>
  </conditionalFormatting>
  <conditionalFormatting sqref="C47">
    <cfRule type="cellIs" dxfId="34" priority="35" operator="equal">
      <formula>"Estudar"</formula>
    </cfRule>
  </conditionalFormatting>
  <conditionalFormatting sqref="C48">
    <cfRule type="cellIs" dxfId="33" priority="34" operator="equal">
      <formula>"Estudar"</formula>
    </cfRule>
  </conditionalFormatting>
  <conditionalFormatting sqref="E33:E34">
    <cfRule type="cellIs" dxfId="32" priority="20" operator="equal">
      <formula>"Estudar"</formula>
    </cfRule>
  </conditionalFormatting>
  <conditionalFormatting sqref="E35">
    <cfRule type="cellIs" dxfId="31" priority="19" operator="equal">
      <formula>"Estudar"</formula>
    </cfRule>
  </conditionalFormatting>
  <conditionalFormatting sqref="E36">
    <cfRule type="cellIs" dxfId="30" priority="18" operator="equal">
      <formula>"Estudar"</formula>
    </cfRule>
  </conditionalFormatting>
  <conditionalFormatting sqref="D37:D41">
    <cfRule type="cellIs" dxfId="29" priority="33" operator="equal">
      <formula>"Estudar"</formula>
    </cfRule>
  </conditionalFormatting>
  <conditionalFormatting sqref="E31">
    <cfRule type="cellIs" dxfId="28" priority="32" operator="equal">
      <formula>"Estudar"</formula>
    </cfRule>
  </conditionalFormatting>
  <conditionalFormatting sqref="E44">
    <cfRule type="cellIs" dxfId="27" priority="31" operator="equal">
      <formula>"Estudar"</formula>
    </cfRule>
  </conditionalFormatting>
  <conditionalFormatting sqref="E46">
    <cfRule type="cellIs" dxfId="26" priority="30" operator="equal">
      <formula>"Estudar"</formula>
    </cfRule>
  </conditionalFormatting>
  <conditionalFormatting sqref="E45">
    <cfRule type="cellIs" dxfId="25" priority="29" operator="equal">
      <formula>"Estudar"</formula>
    </cfRule>
  </conditionalFormatting>
  <conditionalFormatting sqref="H31">
    <cfRule type="cellIs" dxfId="24" priority="28" operator="equal">
      <formula>"Estudar"</formula>
    </cfRule>
  </conditionalFormatting>
  <conditionalFormatting sqref="H32">
    <cfRule type="cellIs" dxfId="23" priority="27" operator="equal">
      <formula>"Estudar"</formula>
    </cfRule>
  </conditionalFormatting>
  <conditionalFormatting sqref="H33">
    <cfRule type="cellIs" dxfId="22" priority="26" operator="equal">
      <formula>"Estudar"</formula>
    </cfRule>
  </conditionalFormatting>
  <conditionalFormatting sqref="H34">
    <cfRule type="cellIs" dxfId="21" priority="25" operator="equal">
      <formula>"Estudar"</formula>
    </cfRule>
  </conditionalFormatting>
  <conditionalFormatting sqref="H35">
    <cfRule type="cellIs" dxfId="20" priority="24" operator="equal">
      <formula>"Estudar"</formula>
    </cfRule>
  </conditionalFormatting>
  <conditionalFormatting sqref="D36">
    <cfRule type="cellIs" dxfId="19" priority="23" operator="equal">
      <formula>"Estudar"</formula>
    </cfRule>
  </conditionalFormatting>
  <conditionalFormatting sqref="D42">
    <cfRule type="cellIs" dxfId="18" priority="22" operator="equal">
      <formula>"Estudar"</formula>
    </cfRule>
  </conditionalFormatting>
  <conditionalFormatting sqref="D43">
    <cfRule type="cellIs" dxfId="17" priority="21" operator="equal">
      <formula>"Estudar"</formula>
    </cfRule>
  </conditionalFormatting>
  <conditionalFormatting sqref="E37">
    <cfRule type="cellIs" dxfId="16" priority="17" operator="equal">
      <formula>"Estudar"</formula>
    </cfRule>
  </conditionalFormatting>
  <conditionalFormatting sqref="E38">
    <cfRule type="cellIs" dxfId="15" priority="16" operator="equal">
      <formula>"Estudar"</formula>
    </cfRule>
  </conditionalFormatting>
  <conditionalFormatting sqref="E39">
    <cfRule type="cellIs" dxfId="14" priority="15" operator="equal">
      <formula>"Estudar"</formula>
    </cfRule>
  </conditionalFormatting>
  <conditionalFormatting sqref="E40">
    <cfRule type="cellIs" dxfId="13" priority="14" operator="equal">
      <formula>"Estudar"</formula>
    </cfRule>
  </conditionalFormatting>
  <conditionalFormatting sqref="F11:F30">
    <cfRule type="cellIs" dxfId="12" priority="13" operator="equal">
      <formula>"Estudar"</formula>
    </cfRule>
  </conditionalFormatting>
  <conditionalFormatting sqref="F37:F41">
    <cfRule type="cellIs" dxfId="11" priority="12" operator="equal">
      <formula>"Estudar"</formula>
    </cfRule>
  </conditionalFormatting>
  <conditionalFormatting sqref="F36">
    <cfRule type="cellIs" dxfId="10" priority="11" operator="equal">
      <formula>"Estudar"</formula>
    </cfRule>
  </conditionalFormatting>
  <conditionalFormatting sqref="F42">
    <cfRule type="cellIs" dxfId="9" priority="10" operator="equal">
      <formula>"Estudar"</formula>
    </cfRule>
  </conditionalFormatting>
  <conditionalFormatting sqref="F43">
    <cfRule type="cellIs" dxfId="8" priority="9" operator="equal">
      <formula>"Estudar"</formula>
    </cfRule>
  </conditionalFormatting>
  <conditionalFormatting sqref="G11:G30">
    <cfRule type="cellIs" dxfId="7" priority="8" operator="equal">
      <formula>"Estudar"</formula>
    </cfRule>
  </conditionalFormatting>
  <conditionalFormatting sqref="G39:G41">
    <cfRule type="cellIs" dxfId="6" priority="7" operator="equal">
      <formula>"Estudar"</formula>
    </cfRule>
  </conditionalFormatting>
  <conditionalFormatting sqref="G36">
    <cfRule type="cellIs" dxfId="5" priority="4" operator="equal">
      <formula>"Estudar"</formula>
    </cfRule>
  </conditionalFormatting>
  <conditionalFormatting sqref="G42">
    <cfRule type="cellIs" dxfId="4" priority="6" operator="equal">
      <formula>"Estudar"</formula>
    </cfRule>
  </conditionalFormatting>
  <conditionalFormatting sqref="G43">
    <cfRule type="cellIs" dxfId="3" priority="5" operator="equal">
      <formula>"Estudar"</formula>
    </cfRule>
  </conditionalFormatting>
  <conditionalFormatting sqref="G37">
    <cfRule type="cellIs" dxfId="2" priority="3" operator="equal">
      <formula>"Estudar"</formula>
    </cfRule>
  </conditionalFormatting>
  <conditionalFormatting sqref="G38">
    <cfRule type="cellIs" dxfId="1" priority="2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2"/>
  <sheetViews>
    <sheetView showGridLines="0" workbookViewId="0"/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3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5" spans="1:23" x14ac:dyDescent="0.25">
      <c r="A5" s="1"/>
      <c r="B5" s="1"/>
      <c r="C5" s="11"/>
      <c r="D5" s="12"/>
      <c r="E5" s="13" t="s">
        <v>70</v>
      </c>
      <c r="F5" s="13"/>
      <c r="G5" s="14" t="s">
        <v>71</v>
      </c>
      <c r="H5" s="13"/>
      <c r="I5" s="13"/>
      <c r="J5" s="13" t="s">
        <v>72</v>
      </c>
      <c r="K5" s="13"/>
      <c r="L5" s="14" t="s">
        <v>73</v>
      </c>
      <c r="M5" s="12"/>
      <c r="N5" s="13"/>
      <c r="O5" s="13" t="s">
        <v>74</v>
      </c>
      <c r="P5" s="13"/>
      <c r="Q5" s="14"/>
      <c r="R5" s="12"/>
      <c r="S5" s="13"/>
      <c r="T5" s="13" t="s">
        <v>75</v>
      </c>
      <c r="U5" s="13"/>
      <c r="V5" s="14"/>
      <c r="W5" s="15" t="s">
        <v>76</v>
      </c>
    </row>
    <row r="6" spans="1:23" ht="30" x14ac:dyDescent="0.25">
      <c r="A6" s="26" t="s">
        <v>0</v>
      </c>
      <c r="B6" s="27" t="s">
        <v>77</v>
      </c>
      <c r="C6" s="16" t="s">
        <v>78</v>
      </c>
      <c r="D6" s="17" t="s">
        <v>79</v>
      </c>
      <c r="E6" s="18" t="s">
        <v>80</v>
      </c>
      <c r="F6" s="18" t="s">
        <v>81</v>
      </c>
      <c r="G6" s="19">
        <f>SUM(G7:G15)</f>
        <v>0.37499999999999967</v>
      </c>
      <c r="H6" s="20" t="s">
        <v>82</v>
      </c>
      <c r="I6" s="21" t="s">
        <v>83</v>
      </c>
      <c r="J6" s="18" t="s">
        <v>80</v>
      </c>
      <c r="K6" s="18" t="s">
        <v>81</v>
      </c>
      <c r="L6" s="19">
        <f>SUM(L7:L15)</f>
        <v>0</v>
      </c>
      <c r="M6" s="22" t="s">
        <v>82</v>
      </c>
      <c r="N6" s="20" t="s">
        <v>83</v>
      </c>
      <c r="O6" s="18" t="s">
        <v>80</v>
      </c>
      <c r="P6" s="18" t="s">
        <v>81</v>
      </c>
      <c r="Q6" s="19">
        <f>SUM(Q7:Q15)</f>
        <v>0.37499999999999967</v>
      </c>
      <c r="R6" s="20" t="s">
        <v>82</v>
      </c>
      <c r="S6" s="20" t="s">
        <v>83</v>
      </c>
      <c r="T6" s="18" t="s">
        <v>80</v>
      </c>
      <c r="U6" s="18" t="s">
        <v>81</v>
      </c>
      <c r="V6" s="19">
        <f>SUM(V7:V15)</f>
        <v>0.37499999999999967</v>
      </c>
      <c r="W6" s="23">
        <f>SUM(W7:W15)</f>
        <v>1.1249999999999991</v>
      </c>
    </row>
    <row r="7" spans="1:23" ht="45" x14ac:dyDescent="0.25">
      <c r="A7" s="62">
        <v>1</v>
      </c>
      <c r="B7" s="62" t="str">
        <f>Cronograma!B10</f>
        <v>Informática</v>
      </c>
      <c r="C7" s="107" t="s">
        <v>149</v>
      </c>
      <c r="D7" s="63">
        <v>43930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43931</v>
      </c>
      <c r="I7" s="66" t="s">
        <v>84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43937</v>
      </c>
      <c r="N7" s="69" t="s">
        <v>85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43945</v>
      </c>
      <c r="S7" s="66" t="s">
        <v>85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ht="75" x14ac:dyDescent="0.25">
      <c r="A8" s="73">
        <v>2</v>
      </c>
      <c r="B8" s="73" t="str">
        <f>Cronograma!B11</f>
        <v>Língua Portuguesa</v>
      </c>
      <c r="C8" s="108" t="s">
        <v>150</v>
      </c>
      <c r="D8" s="63">
        <v>43931</v>
      </c>
      <c r="E8" s="64">
        <v>0.29166666666666669</v>
      </c>
      <c r="F8" s="64">
        <v>0.33333333333333331</v>
      </c>
      <c r="G8" s="65">
        <f t="shared" ref="G8:G15" si="1">F8-E8</f>
        <v>4.166666666666663E-2</v>
      </c>
      <c r="H8" s="66">
        <f t="shared" ref="H8:H15" si="2">IF(D8="","",D8+DAY(1))</f>
        <v>43932</v>
      </c>
      <c r="I8" s="66" t="s">
        <v>84</v>
      </c>
      <c r="J8" s="67">
        <v>0.29166666666666669</v>
      </c>
      <c r="K8" s="67">
        <v>0.33333333333333331</v>
      </c>
      <c r="L8" s="65">
        <f t="shared" ref="L8:L15" si="3">IF(I8="sim",K8-J8,0)</f>
        <v>0</v>
      </c>
      <c r="M8" s="68">
        <f t="shared" ref="M8:M15" si="4">IF(D8="","",D8+DAY(7))</f>
        <v>43938</v>
      </c>
      <c r="N8" s="69" t="s">
        <v>85</v>
      </c>
      <c r="O8" s="70">
        <v>0.29166666666666669</v>
      </c>
      <c r="P8" s="70">
        <v>0.33333333333333331</v>
      </c>
      <c r="Q8" s="65">
        <f t="shared" ref="Q8:Q15" si="5">IF(N8="sim",P8-O8,0)</f>
        <v>4.166666666666663E-2</v>
      </c>
      <c r="R8" s="71">
        <f t="shared" ref="R8:R15" si="6">IF(D8="","",D8+DAY(15))</f>
        <v>43946</v>
      </c>
      <c r="S8" s="66" t="s">
        <v>85</v>
      </c>
      <c r="T8" s="64">
        <v>0.29166666666666669</v>
      </c>
      <c r="U8" s="64">
        <v>0.33333333333333331</v>
      </c>
      <c r="V8" s="65">
        <f t="shared" ref="V8:V15" si="7">IF(S8="sim",U8-T8,0)</f>
        <v>4.166666666666663E-2</v>
      </c>
      <c r="W8" s="72">
        <f t="shared" ref="W8:W15" si="8">G8+L8+Q8+V8</f>
        <v>0.12499999999999989</v>
      </c>
    </row>
    <row r="9" spans="1:23" ht="45" x14ac:dyDescent="0.25">
      <c r="A9" s="73">
        <v>3</v>
      </c>
      <c r="B9" s="73" t="str">
        <f>Cronograma!B12</f>
        <v>Raciocínio Lógico</v>
      </c>
      <c r="C9" s="108" t="s">
        <v>151</v>
      </c>
      <c r="D9" s="63">
        <v>43932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43933</v>
      </c>
      <c r="I9" s="66" t="s">
        <v>84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43939</v>
      </c>
      <c r="N9" s="69" t="s">
        <v>85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43947</v>
      </c>
      <c r="S9" s="66" t="s">
        <v>85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ht="45" x14ac:dyDescent="0.25">
      <c r="A10" s="73">
        <v>4</v>
      </c>
      <c r="B10" s="73" t="str">
        <f>Cronograma!B13</f>
        <v>Noções de Direito Administrativo</v>
      </c>
      <c r="C10" s="108" t="s">
        <v>152</v>
      </c>
      <c r="D10" s="63">
        <v>43933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43934</v>
      </c>
      <c r="I10" s="66" t="s">
        <v>84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43940</v>
      </c>
      <c r="N10" s="69" t="s">
        <v>85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43948</v>
      </c>
      <c r="S10" s="66" t="s">
        <v>85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ht="60" x14ac:dyDescent="0.25">
      <c r="A11" s="73">
        <v>5</v>
      </c>
      <c r="B11" s="73" t="str">
        <f>Cronograma!B14</f>
        <v xml:space="preserve">Noções de Direito Constitucional </v>
      </c>
      <c r="C11" s="108" t="s">
        <v>153</v>
      </c>
      <c r="D11" s="63">
        <v>43934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43935</v>
      </c>
      <c r="I11" s="66" t="s">
        <v>84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43941</v>
      </c>
      <c r="N11" s="69" t="s">
        <v>85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43949</v>
      </c>
      <c r="S11" s="66" t="s">
        <v>85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ht="45" x14ac:dyDescent="0.25">
      <c r="A12" s="73">
        <v>6</v>
      </c>
      <c r="B12" s="73" t="str">
        <f>Cronograma!B15</f>
        <v xml:space="preserve">Noções de Direito Processual Penal </v>
      </c>
      <c r="C12" s="108" t="s">
        <v>154</v>
      </c>
      <c r="D12" s="63">
        <v>43935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43936</v>
      </c>
      <c r="I12" s="66" t="s">
        <v>84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43942</v>
      </c>
      <c r="N12" s="69" t="s">
        <v>85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43950</v>
      </c>
      <c r="S12" s="66" t="s">
        <v>85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ht="45" x14ac:dyDescent="0.25">
      <c r="A13" s="73">
        <v>7</v>
      </c>
      <c r="B13" s="73" t="str">
        <f>Cronograma!B16</f>
        <v xml:space="preserve">Noções de Legislação Penal Especial </v>
      </c>
      <c r="C13" s="108" t="s">
        <v>155</v>
      </c>
      <c r="D13" s="63">
        <v>43936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43937</v>
      </c>
      <c r="I13" s="66" t="s">
        <v>84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43943</v>
      </c>
      <c r="N13" s="69" t="s">
        <v>85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43951</v>
      </c>
      <c r="S13" s="66" t="s">
        <v>85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x14ac:dyDescent="0.25">
      <c r="A14" s="80"/>
      <c r="B14" s="80"/>
      <c r="C14" s="105"/>
      <c r="D14" s="63">
        <v>43937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43938</v>
      </c>
      <c r="I14" s="66" t="s">
        <v>84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43944</v>
      </c>
      <c r="N14" s="69" t="s">
        <v>85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43952</v>
      </c>
      <c r="S14" s="66" t="s">
        <v>85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ht="15.75" thickBot="1" x14ac:dyDescent="0.3">
      <c r="A15" s="80"/>
      <c r="B15" s="80"/>
      <c r="C15" s="106"/>
      <c r="D15" s="63">
        <v>43938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66">
        <f t="shared" si="2"/>
        <v>43939</v>
      </c>
      <c r="I15" s="66" t="s">
        <v>84</v>
      </c>
      <c r="J15" s="67">
        <v>0.29166666666666669</v>
      </c>
      <c r="K15" s="67">
        <v>0.33333333333333331</v>
      </c>
      <c r="L15" s="65">
        <f t="shared" si="3"/>
        <v>0</v>
      </c>
      <c r="M15" s="68">
        <f t="shared" si="4"/>
        <v>43945</v>
      </c>
      <c r="N15" s="69" t="s">
        <v>85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43953</v>
      </c>
      <c r="S15" s="66" t="s">
        <v>85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ht="15.75" thickBot="1" x14ac:dyDescent="0.3">
      <c r="A16" s="74"/>
      <c r="B16" s="74"/>
      <c r="C16" s="102" t="s">
        <v>86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4"/>
    </row>
    <row r="17" spans="1:17" x14ac:dyDescent="0.25">
      <c r="A17" s="74"/>
      <c r="B17" s="74"/>
      <c r="C17" s="93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5"/>
    </row>
    <row r="18" spans="1:17" x14ac:dyDescent="0.25">
      <c r="A18" s="74"/>
      <c r="B18" s="74"/>
      <c r="C18" s="96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8"/>
    </row>
    <row r="19" spans="1:17" x14ac:dyDescent="0.25">
      <c r="A19" s="74"/>
      <c r="B19" s="74"/>
      <c r="C19" s="96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8"/>
    </row>
    <row r="20" spans="1:17" x14ac:dyDescent="0.25">
      <c r="A20" s="74"/>
      <c r="B20" s="74"/>
      <c r="C20" s="96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8"/>
    </row>
    <row r="21" spans="1:17" ht="15.75" thickBot="1" x14ac:dyDescent="0.3">
      <c r="A21" s="74"/>
      <c r="B21" s="74"/>
      <c r="C21" s="99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  <row r="22" spans="1:17" x14ac:dyDescent="0.25">
      <c r="A22" s="74"/>
      <c r="B22" s="74"/>
    </row>
  </sheetData>
  <sheetProtection selectLockedCells="1"/>
  <mergeCells count="2">
    <mergeCell ref="C17:Q21"/>
    <mergeCell ref="C16:Q16"/>
  </mergeCells>
  <dataValidations count="1">
    <dataValidation type="list" allowBlank="1" showInputMessage="1" showErrorMessage="1" sqref="N7:N15 S7:S15 I7:I15" xr:uid="{00000000-0002-0000-0400-000000000000}">
      <formula1>"Sim, Não"</formula1>
    </dataValidation>
  </dataValidations>
  <hyperlinks>
    <hyperlink ref="A13:B13" location="'D7'!B13" display="'D7'!B13" xr:uid="{00000000-0004-0000-0400-000002000000}"/>
    <hyperlink ref="A12:B12" location="'D6'!B12" display="'D6'!B12" xr:uid="{00000000-0004-0000-0400-000003000000}"/>
    <hyperlink ref="A11:B11" location="'D5'!B11" display="'D5'!B11" xr:uid="{00000000-0004-0000-0400-000004000000}"/>
    <hyperlink ref="A10:B10" location="'D4'!B10" display="'D4'!B10" xr:uid="{00000000-0004-0000-0400-000005000000}"/>
    <hyperlink ref="A9:B9" location="'D3'!B9" display="'D3'!B9" xr:uid="{00000000-0004-0000-0400-000006000000}"/>
    <hyperlink ref="A7:B7" location="Informática!A1" display="Informática!A1" xr:uid="{00000000-0004-0000-0400-000008000000}"/>
    <hyperlink ref="A8:B8" location="'D2'!B8" display="'D2'!B8" xr:uid="{00000000-0004-0000-0400-000009000000}"/>
    <hyperlink ref="B8" location="'Língua Portuguesa'!A1" display="'Língua Portuguesa'!A1" xr:uid="{9F7C0F21-7845-4106-A5F2-DD3544B0F1E9}"/>
    <hyperlink ref="B9" location="'Raciocínio Lógico'!A1" display="'Raciocínio Lógico'!A1" xr:uid="{3F0E0C11-6501-4568-B8F8-37AD8983A2A5}"/>
    <hyperlink ref="B10" location="'Noções de Dir. Administrativo'!A1" display="'Noções de Dir. Administrativo'!A1" xr:uid="{9821FB84-8BAF-497D-AEEC-F21C42A96D20}"/>
    <hyperlink ref="B11" location="'Noções de Dir. Constitucional'!A1" display="'Noções de Dir. Constitucional'!A1" xr:uid="{6F95FF95-F270-426E-BB36-ACF1CF5C127C}"/>
    <hyperlink ref="B12" location="'Noções de Dir. Processual Penal'!A1" display="'Noções de Dir. Processual Penal'!A1" xr:uid="{86D22F3A-368D-478C-8C4F-3E2352F26438}"/>
    <hyperlink ref="B13" location="'Noções de Legis. Penal Especial'!A1" display="'Noções de Legis. Penal Especial'!A1" xr:uid="{63A99670-E7BE-4D9B-BADC-3F4D48344C11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7"/>
  <sheetViews>
    <sheetView showGridLines="0" workbookViewId="0">
      <selection activeCell="B7" sqref="B7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5" spans="1:23" x14ac:dyDescent="0.25">
      <c r="A5" s="1"/>
      <c r="B5" s="1"/>
      <c r="C5" s="11"/>
      <c r="D5" s="12"/>
      <c r="E5" s="13" t="s">
        <v>70</v>
      </c>
      <c r="F5" s="13"/>
      <c r="G5" s="14" t="s">
        <v>71</v>
      </c>
      <c r="H5" s="13"/>
      <c r="I5" s="13"/>
      <c r="J5" s="13" t="s">
        <v>72</v>
      </c>
      <c r="K5" s="13"/>
      <c r="L5" s="14" t="s">
        <v>73</v>
      </c>
      <c r="M5" s="12"/>
      <c r="N5" s="13"/>
      <c r="O5" s="13" t="s">
        <v>74</v>
      </c>
      <c r="P5" s="13"/>
      <c r="Q5" s="14"/>
      <c r="R5" s="12"/>
      <c r="S5" s="13"/>
      <c r="T5" s="13" t="s">
        <v>75</v>
      </c>
      <c r="U5" s="13"/>
      <c r="V5" s="14"/>
      <c r="W5" s="15" t="s">
        <v>76</v>
      </c>
    </row>
    <row r="6" spans="1:23" ht="30" x14ac:dyDescent="0.25">
      <c r="A6" s="26" t="s">
        <v>0</v>
      </c>
      <c r="B6" s="27" t="s">
        <v>77</v>
      </c>
      <c r="C6" s="16" t="s">
        <v>78</v>
      </c>
      <c r="D6" s="17" t="s">
        <v>79</v>
      </c>
      <c r="E6" s="18" t="s">
        <v>80</v>
      </c>
      <c r="F6" s="18" t="s">
        <v>81</v>
      </c>
      <c r="G6" s="19">
        <f>SUM(G7:G21)</f>
        <v>0.62499999999999944</v>
      </c>
      <c r="H6" s="20" t="s">
        <v>82</v>
      </c>
      <c r="I6" s="21" t="s">
        <v>83</v>
      </c>
      <c r="J6" s="18" t="s">
        <v>80</v>
      </c>
      <c r="K6" s="18" t="s">
        <v>81</v>
      </c>
      <c r="L6" s="19">
        <f>SUM(L7:L21)</f>
        <v>0</v>
      </c>
      <c r="M6" s="22" t="s">
        <v>82</v>
      </c>
      <c r="N6" s="20" t="s">
        <v>83</v>
      </c>
      <c r="O6" s="18" t="s">
        <v>80</v>
      </c>
      <c r="P6" s="18" t="s">
        <v>81</v>
      </c>
      <c r="Q6" s="19">
        <f>SUM(Q7:Q21)</f>
        <v>0.62499999999999944</v>
      </c>
      <c r="R6" s="20" t="s">
        <v>82</v>
      </c>
      <c r="S6" s="20" t="s">
        <v>83</v>
      </c>
      <c r="T6" s="18" t="s">
        <v>80</v>
      </c>
      <c r="U6" s="18" t="s">
        <v>81</v>
      </c>
      <c r="V6" s="19">
        <f>SUM(V7:V21)</f>
        <v>0.62499999999999944</v>
      </c>
      <c r="W6" s="23">
        <f>SUM(W7:W21)</f>
        <v>1.8749999999999991</v>
      </c>
    </row>
    <row r="7" spans="1:23" ht="45" x14ac:dyDescent="0.25">
      <c r="A7" s="81">
        <v>1</v>
      </c>
      <c r="B7" s="81" t="str">
        <f>Cronograma!B10</f>
        <v>Informática</v>
      </c>
      <c r="C7" s="107" t="s">
        <v>134</v>
      </c>
      <c r="D7" s="63">
        <v>43930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43931</v>
      </c>
      <c r="I7" s="66" t="s">
        <v>84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43937</v>
      </c>
      <c r="N7" s="69" t="s">
        <v>85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43945</v>
      </c>
      <c r="S7" s="66" t="s">
        <v>85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ht="30" x14ac:dyDescent="0.25">
      <c r="A8" s="62">
        <v>2</v>
      </c>
      <c r="B8" s="62" t="str">
        <f>Cronograma!B11</f>
        <v>Língua Portuguesa</v>
      </c>
      <c r="C8" s="108" t="s">
        <v>135</v>
      </c>
      <c r="D8" s="63">
        <v>43931</v>
      </c>
      <c r="E8" s="64">
        <v>0.29166666666666669</v>
      </c>
      <c r="F8" s="64">
        <v>0.33333333333333331</v>
      </c>
      <c r="G8" s="65">
        <f t="shared" ref="G8:G21" si="1">F8-E8</f>
        <v>4.166666666666663E-2</v>
      </c>
      <c r="H8" s="66">
        <f t="shared" ref="H8:H21" si="2">IF(D8="","",D8+DAY(1))</f>
        <v>43932</v>
      </c>
      <c r="I8" s="66" t="s">
        <v>84</v>
      </c>
      <c r="J8" s="67">
        <v>0.29166666666666669</v>
      </c>
      <c r="K8" s="67">
        <v>0.33333333333333331</v>
      </c>
      <c r="L8" s="65">
        <f t="shared" ref="L8:L21" si="3">IF(I8="sim",K8-J8,0)</f>
        <v>0</v>
      </c>
      <c r="M8" s="68">
        <f t="shared" ref="M8:M21" si="4">IF(D8="","",D8+DAY(7))</f>
        <v>43938</v>
      </c>
      <c r="N8" s="69" t="s">
        <v>85</v>
      </c>
      <c r="O8" s="70">
        <v>0.29166666666666669</v>
      </c>
      <c r="P8" s="70">
        <v>0.33333333333333331</v>
      </c>
      <c r="Q8" s="65">
        <f t="shared" ref="Q8:Q21" si="5">IF(N8="sim",P8-O8,0)</f>
        <v>4.166666666666663E-2</v>
      </c>
      <c r="R8" s="71">
        <f t="shared" ref="R8:R21" si="6">IF(D8="","",D8+DAY(15))</f>
        <v>43946</v>
      </c>
      <c r="S8" s="66" t="s">
        <v>85</v>
      </c>
      <c r="T8" s="64">
        <v>0.29166666666666669</v>
      </c>
      <c r="U8" s="64">
        <v>0.33333333333333331</v>
      </c>
      <c r="V8" s="65">
        <f t="shared" ref="V8:V21" si="7">IF(S8="sim",U8-T8,0)</f>
        <v>4.166666666666663E-2</v>
      </c>
      <c r="W8" s="72">
        <f t="shared" ref="W8:W21" si="8">G8+L8+Q8+V8</f>
        <v>0.12499999999999989</v>
      </c>
    </row>
    <row r="9" spans="1:23" ht="30" x14ac:dyDescent="0.25">
      <c r="A9" s="73">
        <v>3</v>
      </c>
      <c r="B9" s="73" t="str">
        <f>Cronograma!B12</f>
        <v>Raciocínio Lógico</v>
      </c>
      <c r="C9" s="108" t="s">
        <v>136</v>
      </c>
      <c r="D9" s="63">
        <v>43932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43933</v>
      </c>
      <c r="I9" s="66" t="s">
        <v>84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43939</v>
      </c>
      <c r="N9" s="69" t="s">
        <v>85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43947</v>
      </c>
      <c r="S9" s="66" t="s">
        <v>85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ht="75" x14ac:dyDescent="0.25">
      <c r="A10" s="73">
        <v>4</v>
      </c>
      <c r="B10" s="73" t="str">
        <f>Cronograma!B13</f>
        <v>Noções de Direito Administrativo</v>
      </c>
      <c r="C10" s="108" t="s">
        <v>137</v>
      </c>
      <c r="D10" s="63">
        <v>43933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43934</v>
      </c>
      <c r="I10" s="66" t="s">
        <v>84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43940</v>
      </c>
      <c r="N10" s="69" t="s">
        <v>85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43948</v>
      </c>
      <c r="S10" s="66" t="s">
        <v>85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ht="75" x14ac:dyDescent="0.25">
      <c r="A11" s="73">
        <v>5</v>
      </c>
      <c r="B11" s="73" t="str">
        <f>Cronograma!B14</f>
        <v xml:space="preserve">Noções de Direito Constitucional </v>
      </c>
      <c r="C11" s="108" t="s">
        <v>138</v>
      </c>
      <c r="D11" s="63">
        <v>43934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43935</v>
      </c>
      <c r="I11" s="66" t="s">
        <v>84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43941</v>
      </c>
      <c r="N11" s="69" t="s">
        <v>85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43949</v>
      </c>
      <c r="S11" s="66" t="s">
        <v>85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ht="90" x14ac:dyDescent="0.25">
      <c r="A12" s="73">
        <v>6</v>
      </c>
      <c r="B12" s="73" t="str">
        <f>Cronograma!B15</f>
        <v xml:space="preserve">Noções de Direito Processual Penal </v>
      </c>
      <c r="C12" s="108" t="s">
        <v>139</v>
      </c>
      <c r="D12" s="63">
        <v>43935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43936</v>
      </c>
      <c r="I12" s="66" t="s">
        <v>84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43942</v>
      </c>
      <c r="N12" s="69" t="s">
        <v>85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43950</v>
      </c>
      <c r="S12" s="66" t="s">
        <v>85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ht="75" x14ac:dyDescent="0.25">
      <c r="A13" s="73">
        <v>7</v>
      </c>
      <c r="B13" s="73" t="str">
        <f>Cronograma!B16</f>
        <v xml:space="preserve">Noções de Legislação Penal Especial </v>
      </c>
      <c r="C13" s="108" t="s">
        <v>140</v>
      </c>
      <c r="D13" s="63">
        <v>43936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43937</v>
      </c>
      <c r="I13" s="66" t="s">
        <v>84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43943</v>
      </c>
      <c r="N13" s="69" t="s">
        <v>85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43951</v>
      </c>
      <c r="S13" s="66" t="s">
        <v>85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ht="30" x14ac:dyDescent="0.25">
      <c r="A14" s="80"/>
      <c r="B14" s="80"/>
      <c r="C14" s="108" t="s">
        <v>141</v>
      </c>
      <c r="D14" s="63">
        <v>43937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43938</v>
      </c>
      <c r="I14" s="66" t="s">
        <v>84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43944</v>
      </c>
      <c r="N14" s="69" t="s">
        <v>85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43952</v>
      </c>
      <c r="S14" s="66" t="s">
        <v>85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ht="60" x14ac:dyDescent="0.25">
      <c r="A15" s="80"/>
      <c r="B15" s="80"/>
      <c r="C15" s="108" t="s">
        <v>142</v>
      </c>
      <c r="D15" s="63">
        <v>43938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66">
        <f t="shared" si="2"/>
        <v>43939</v>
      </c>
      <c r="I15" s="66" t="s">
        <v>84</v>
      </c>
      <c r="J15" s="67">
        <v>0.29166666666666669</v>
      </c>
      <c r="K15" s="67">
        <v>0.33333333333333331</v>
      </c>
      <c r="L15" s="65">
        <f t="shared" si="3"/>
        <v>0</v>
      </c>
      <c r="M15" s="68">
        <f t="shared" si="4"/>
        <v>43945</v>
      </c>
      <c r="N15" s="69" t="s">
        <v>85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43953</v>
      </c>
      <c r="S15" s="66" t="s">
        <v>85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ht="90" x14ac:dyDescent="0.25">
      <c r="A16" s="80"/>
      <c r="B16" s="80"/>
      <c r="C16" s="108" t="s">
        <v>143</v>
      </c>
      <c r="D16" s="63">
        <v>43939</v>
      </c>
      <c r="E16" s="64">
        <v>0.29166666666666669</v>
      </c>
      <c r="F16" s="64">
        <v>0.33333333333333331</v>
      </c>
      <c r="G16" s="65">
        <f t="shared" si="1"/>
        <v>4.166666666666663E-2</v>
      </c>
      <c r="H16" s="66">
        <f t="shared" si="2"/>
        <v>43940</v>
      </c>
      <c r="I16" s="66" t="s">
        <v>84</v>
      </c>
      <c r="J16" s="67">
        <v>0.29166666666666669</v>
      </c>
      <c r="K16" s="67">
        <v>0.33333333333333331</v>
      </c>
      <c r="L16" s="65">
        <f t="shared" si="3"/>
        <v>0</v>
      </c>
      <c r="M16" s="68">
        <f t="shared" si="4"/>
        <v>43946</v>
      </c>
      <c r="N16" s="69" t="s">
        <v>85</v>
      </c>
      <c r="O16" s="70">
        <v>0.29166666666666669</v>
      </c>
      <c r="P16" s="70">
        <v>0.33333333333333331</v>
      </c>
      <c r="Q16" s="65">
        <f t="shared" si="5"/>
        <v>4.166666666666663E-2</v>
      </c>
      <c r="R16" s="71">
        <f t="shared" si="6"/>
        <v>43954</v>
      </c>
      <c r="S16" s="66" t="s">
        <v>85</v>
      </c>
      <c r="T16" s="64">
        <v>0.29166666666666669</v>
      </c>
      <c r="U16" s="64">
        <v>0.33333333333333331</v>
      </c>
      <c r="V16" s="65">
        <f t="shared" si="7"/>
        <v>4.166666666666663E-2</v>
      </c>
      <c r="W16" s="72">
        <f t="shared" si="8"/>
        <v>0.12499999999999989</v>
      </c>
    </row>
    <row r="17" spans="1:23" ht="45" x14ac:dyDescent="0.25">
      <c r="A17" s="75"/>
      <c r="B17" s="75"/>
      <c r="C17" s="108" t="s">
        <v>144</v>
      </c>
      <c r="D17" s="63">
        <v>43940</v>
      </c>
      <c r="E17" s="64">
        <v>0.29166666666666669</v>
      </c>
      <c r="F17" s="64">
        <v>0.33333333333333331</v>
      </c>
      <c r="G17" s="65">
        <f t="shared" si="1"/>
        <v>4.166666666666663E-2</v>
      </c>
      <c r="H17" s="66">
        <f t="shared" si="2"/>
        <v>43941</v>
      </c>
      <c r="I17" s="66" t="s">
        <v>84</v>
      </c>
      <c r="J17" s="67">
        <v>0.29166666666666669</v>
      </c>
      <c r="K17" s="67">
        <v>0.33333333333333331</v>
      </c>
      <c r="L17" s="65">
        <f t="shared" si="3"/>
        <v>0</v>
      </c>
      <c r="M17" s="68">
        <f t="shared" si="4"/>
        <v>43947</v>
      </c>
      <c r="N17" s="69" t="s">
        <v>85</v>
      </c>
      <c r="O17" s="70">
        <v>0.29166666666666669</v>
      </c>
      <c r="P17" s="70">
        <v>0.33333333333333331</v>
      </c>
      <c r="Q17" s="65">
        <f t="shared" si="5"/>
        <v>4.166666666666663E-2</v>
      </c>
      <c r="R17" s="71">
        <f t="shared" si="6"/>
        <v>43955</v>
      </c>
      <c r="S17" s="66" t="s">
        <v>85</v>
      </c>
      <c r="T17" s="64">
        <v>0.29166666666666669</v>
      </c>
      <c r="U17" s="64">
        <v>0.33333333333333331</v>
      </c>
      <c r="V17" s="65">
        <f t="shared" si="7"/>
        <v>4.166666666666663E-2</v>
      </c>
      <c r="W17" s="72">
        <f t="shared" si="8"/>
        <v>0.12499999999999989</v>
      </c>
    </row>
    <row r="18" spans="1:23" ht="60" x14ac:dyDescent="0.25">
      <c r="A18" s="75"/>
      <c r="B18" s="75"/>
      <c r="C18" s="108" t="s">
        <v>145</v>
      </c>
      <c r="D18" s="63">
        <v>43941</v>
      </c>
      <c r="E18" s="64">
        <v>0.29166666666666669</v>
      </c>
      <c r="F18" s="64">
        <v>0.33333333333333331</v>
      </c>
      <c r="G18" s="65">
        <f t="shared" si="1"/>
        <v>4.166666666666663E-2</v>
      </c>
      <c r="H18" s="66">
        <f t="shared" si="2"/>
        <v>43942</v>
      </c>
      <c r="I18" s="66" t="s">
        <v>84</v>
      </c>
      <c r="J18" s="67">
        <v>0.29166666666666669</v>
      </c>
      <c r="K18" s="67">
        <v>0.33333333333333331</v>
      </c>
      <c r="L18" s="65">
        <f t="shared" si="3"/>
        <v>0</v>
      </c>
      <c r="M18" s="68">
        <f t="shared" si="4"/>
        <v>43948</v>
      </c>
      <c r="N18" s="69" t="s">
        <v>85</v>
      </c>
      <c r="O18" s="70">
        <v>0.29166666666666669</v>
      </c>
      <c r="P18" s="70">
        <v>0.33333333333333331</v>
      </c>
      <c r="Q18" s="65">
        <f t="shared" si="5"/>
        <v>4.166666666666663E-2</v>
      </c>
      <c r="R18" s="71">
        <f t="shared" si="6"/>
        <v>43956</v>
      </c>
      <c r="S18" s="66" t="s">
        <v>85</v>
      </c>
      <c r="T18" s="64">
        <v>0.29166666666666669</v>
      </c>
      <c r="U18" s="64">
        <v>0.33333333333333331</v>
      </c>
      <c r="V18" s="65">
        <f t="shared" si="7"/>
        <v>4.166666666666663E-2</v>
      </c>
      <c r="W18" s="72">
        <f t="shared" si="8"/>
        <v>0.12499999999999989</v>
      </c>
    </row>
    <row r="19" spans="1:23" ht="45" x14ac:dyDescent="0.25">
      <c r="A19" s="75"/>
      <c r="B19" s="75"/>
      <c r="C19" s="108" t="s">
        <v>146</v>
      </c>
      <c r="D19" s="63">
        <v>43942</v>
      </c>
      <c r="E19" s="64">
        <v>0.29166666666666669</v>
      </c>
      <c r="F19" s="64">
        <v>0.33333333333333331</v>
      </c>
      <c r="G19" s="65">
        <f t="shared" si="1"/>
        <v>4.166666666666663E-2</v>
      </c>
      <c r="H19" s="66">
        <f t="shared" si="2"/>
        <v>43943</v>
      </c>
      <c r="I19" s="66" t="s">
        <v>84</v>
      </c>
      <c r="J19" s="67">
        <v>0.29166666666666669</v>
      </c>
      <c r="K19" s="67">
        <v>0.33333333333333331</v>
      </c>
      <c r="L19" s="65">
        <f t="shared" si="3"/>
        <v>0</v>
      </c>
      <c r="M19" s="68">
        <f t="shared" si="4"/>
        <v>43949</v>
      </c>
      <c r="N19" s="69" t="s">
        <v>85</v>
      </c>
      <c r="O19" s="70">
        <v>0.29166666666666669</v>
      </c>
      <c r="P19" s="70">
        <v>0.33333333333333331</v>
      </c>
      <c r="Q19" s="65">
        <f t="shared" si="5"/>
        <v>4.166666666666663E-2</v>
      </c>
      <c r="R19" s="71">
        <f t="shared" si="6"/>
        <v>43957</v>
      </c>
      <c r="S19" s="66" t="s">
        <v>85</v>
      </c>
      <c r="T19" s="64">
        <v>0.29166666666666669</v>
      </c>
      <c r="U19" s="64">
        <v>0.33333333333333331</v>
      </c>
      <c r="V19" s="65">
        <f t="shared" si="7"/>
        <v>4.166666666666663E-2</v>
      </c>
      <c r="W19" s="72">
        <f t="shared" si="8"/>
        <v>0.12499999999999989</v>
      </c>
    </row>
    <row r="20" spans="1:23" ht="45" x14ac:dyDescent="0.25">
      <c r="A20" s="75"/>
      <c r="B20" s="75"/>
      <c r="C20" s="108" t="s">
        <v>147</v>
      </c>
      <c r="D20" s="63">
        <v>43943</v>
      </c>
      <c r="E20" s="64">
        <v>0.29166666666666669</v>
      </c>
      <c r="F20" s="64">
        <v>0.33333333333333331</v>
      </c>
      <c r="G20" s="65">
        <f t="shared" si="1"/>
        <v>4.166666666666663E-2</v>
      </c>
      <c r="H20" s="66">
        <f t="shared" si="2"/>
        <v>43944</v>
      </c>
      <c r="I20" s="66" t="s">
        <v>84</v>
      </c>
      <c r="J20" s="67">
        <v>0.29166666666666669</v>
      </c>
      <c r="K20" s="67">
        <v>0.33333333333333331</v>
      </c>
      <c r="L20" s="65">
        <f t="shared" si="3"/>
        <v>0</v>
      </c>
      <c r="M20" s="68">
        <f t="shared" si="4"/>
        <v>43950</v>
      </c>
      <c r="N20" s="69" t="s">
        <v>85</v>
      </c>
      <c r="O20" s="70">
        <v>0.29166666666666669</v>
      </c>
      <c r="P20" s="70">
        <v>0.33333333333333331</v>
      </c>
      <c r="Q20" s="65">
        <f t="shared" si="5"/>
        <v>4.166666666666663E-2</v>
      </c>
      <c r="R20" s="71">
        <f t="shared" si="6"/>
        <v>43958</v>
      </c>
      <c r="S20" s="66" t="s">
        <v>85</v>
      </c>
      <c r="T20" s="64">
        <v>0.29166666666666669</v>
      </c>
      <c r="U20" s="64">
        <v>0.33333333333333331</v>
      </c>
      <c r="V20" s="65">
        <f t="shared" si="7"/>
        <v>4.166666666666663E-2</v>
      </c>
      <c r="W20" s="72">
        <f t="shared" si="8"/>
        <v>0.12499999999999989</v>
      </c>
    </row>
    <row r="21" spans="1:23" ht="60.75" thickBot="1" x14ac:dyDescent="0.3">
      <c r="A21" s="1"/>
      <c r="B21" s="1"/>
      <c r="C21" s="109" t="s">
        <v>148</v>
      </c>
      <c r="D21" s="63">
        <v>43944</v>
      </c>
      <c r="E21" s="64">
        <v>0.29166666666666669</v>
      </c>
      <c r="F21" s="64">
        <v>0.33333333333333331</v>
      </c>
      <c r="G21" s="65">
        <f t="shared" si="1"/>
        <v>4.166666666666663E-2</v>
      </c>
      <c r="H21" s="66">
        <f t="shared" si="2"/>
        <v>43945</v>
      </c>
      <c r="I21" s="66" t="s">
        <v>84</v>
      </c>
      <c r="J21" s="67">
        <v>0.29166666666666669</v>
      </c>
      <c r="K21" s="67">
        <v>0.33333333333333331</v>
      </c>
      <c r="L21" s="65">
        <f t="shared" si="3"/>
        <v>0</v>
      </c>
      <c r="M21" s="68">
        <f t="shared" si="4"/>
        <v>43951</v>
      </c>
      <c r="N21" s="69" t="s">
        <v>85</v>
      </c>
      <c r="O21" s="70">
        <v>0.29166666666666669</v>
      </c>
      <c r="P21" s="70">
        <v>0.33333333333333331</v>
      </c>
      <c r="Q21" s="65">
        <f t="shared" si="5"/>
        <v>4.166666666666663E-2</v>
      </c>
      <c r="R21" s="71">
        <f t="shared" si="6"/>
        <v>43959</v>
      </c>
      <c r="S21" s="66" t="s">
        <v>85</v>
      </c>
      <c r="T21" s="64">
        <v>0.29166666666666669</v>
      </c>
      <c r="U21" s="64">
        <v>0.33333333333333331</v>
      </c>
      <c r="V21" s="65">
        <f t="shared" si="7"/>
        <v>4.166666666666663E-2</v>
      </c>
      <c r="W21" s="72">
        <f t="shared" si="8"/>
        <v>0.12499999999999989</v>
      </c>
    </row>
    <row r="22" spans="1:23" ht="15.75" thickBot="1" x14ac:dyDescent="0.3">
      <c r="C22" s="102" t="s">
        <v>86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4"/>
    </row>
    <row r="23" spans="1:23" x14ac:dyDescent="0.25">
      <c r="C23" s="93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5"/>
    </row>
    <row r="24" spans="1:23" x14ac:dyDescent="0.25"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8"/>
    </row>
    <row r="25" spans="1:23" x14ac:dyDescent="0.25">
      <c r="C25" s="96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8"/>
    </row>
    <row r="26" spans="1:23" x14ac:dyDescent="0.25">
      <c r="C26" s="96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8"/>
    </row>
    <row r="27" spans="1:23" ht="15.75" thickBot="1" x14ac:dyDescent="0.3">
      <c r="C27" s="9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1"/>
    </row>
  </sheetData>
  <sheetProtection algorithmName="SHA-512" hashValue="MOzXVdVLYKOFMng2vus8Tt56dYlABA1WmZY1EfLmx83Q8hmpD7Mjn7Tdrrv0/Y/veZfkT+osdahzfw+SN7Q+FQ==" saltValue="zpQxJZiedOZaljymV1255g==" spinCount="100000" sheet="1" selectLockedCells="1"/>
  <mergeCells count="2">
    <mergeCell ref="C22:Q22"/>
    <mergeCell ref="C23:Q27"/>
  </mergeCells>
  <dataValidations disablePrompts="1" count="1">
    <dataValidation type="list" allowBlank="1" showInputMessage="1" showErrorMessage="1" sqref="S7:S21 I7:I21 N7:N21" xr:uid="{00000000-0002-0000-0500-000000000000}">
      <formula1>"Sim, Não"</formula1>
    </dataValidation>
  </dataValidations>
  <hyperlinks>
    <hyperlink ref="A13:B13" location="'D7'!B13" display="'D7'!B13" xr:uid="{B65F8670-FC12-4DC9-975F-68249A978CE8}"/>
    <hyperlink ref="A12:B12" location="'D6'!B12" display="'D6'!B12" xr:uid="{D790BECD-DC8E-4213-A2FE-F4A476402F0D}"/>
    <hyperlink ref="A11:B11" location="'D5'!B11" display="'D5'!B11" xr:uid="{DF197AE3-D9CF-4981-9A3B-8338BF5D51A6}"/>
    <hyperlink ref="A10:B10" location="'D4'!B10" display="'D4'!B10" xr:uid="{4C712BD3-8115-405C-BB63-8D3002430EEB}"/>
    <hyperlink ref="A9:B9" location="'D3'!B9" display="'D3'!B9" xr:uid="{C08C9F89-2207-4A0D-814E-ED978B7F9812}"/>
    <hyperlink ref="A7:B7" location="Informática!A1" display="Informática!A1" xr:uid="{7AAE42F5-59D7-417F-9348-908B8502B2D9}"/>
    <hyperlink ref="A8:B8" location="'D2'!B8" display="'D2'!B8" xr:uid="{8E3DF06F-88A8-4966-8557-324A37059BC5}"/>
    <hyperlink ref="B8" location="'Língua Portuguesa'!A1" display="'Língua Portuguesa'!A1" xr:uid="{DB840410-C099-4B74-A3C3-47318CA919B9}"/>
    <hyperlink ref="B9" location="'Raciocínio Lógico'!A1" display="'Raciocínio Lógico'!A1" xr:uid="{5447CF43-22C7-4FEE-B311-0F14862EA3D8}"/>
    <hyperlink ref="B10" location="'Noções de Dir. Administrativo'!A1" display="'Noções de Dir. Administrativo'!A1" xr:uid="{6CA7BD07-68CF-424F-B763-5261003BB927}"/>
    <hyperlink ref="B11" location="'Noções de Dir. Constitucional'!A1" display="'Noções de Dir. Constitucional'!A1" xr:uid="{97F7975B-278C-4571-BAB2-9F525C090AD5}"/>
    <hyperlink ref="B12" location="'Noções de Dir. Processual Penal'!A1" display="'Noções de Dir. Processual Penal'!A1" xr:uid="{F5625D23-2627-4431-9D5A-B429F2F855CB}"/>
    <hyperlink ref="B13" location="'Noções de Legis. Penal Especial'!A1" display="'Noções de Legis. Penal Especial'!A1" xr:uid="{319DE9BB-8E43-470D-9A77-9145689459C2}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4"/>
  <sheetViews>
    <sheetView showGridLines="0" workbookViewId="0">
      <selection activeCell="B8" sqref="B8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28515625" customWidth="1"/>
    <col min="25" max="16384" width="9.140625" hidden="1"/>
  </cols>
  <sheetData>
    <row r="1" spans="1:23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5" spans="1:23" x14ac:dyDescent="0.25">
      <c r="A5" s="1"/>
      <c r="B5" s="1"/>
      <c r="C5" s="11"/>
      <c r="D5" s="12"/>
      <c r="E5" s="13" t="s">
        <v>70</v>
      </c>
      <c r="F5" s="13"/>
      <c r="G5" s="14" t="s">
        <v>71</v>
      </c>
      <c r="H5" s="13"/>
      <c r="I5" s="13"/>
      <c r="J5" s="13" t="s">
        <v>72</v>
      </c>
      <c r="K5" s="13"/>
      <c r="L5" s="14" t="s">
        <v>73</v>
      </c>
      <c r="M5" s="12"/>
      <c r="N5" s="13"/>
      <c r="O5" s="13" t="s">
        <v>74</v>
      </c>
      <c r="P5" s="13"/>
      <c r="Q5" s="14"/>
      <c r="R5" s="12"/>
      <c r="S5" s="13"/>
      <c r="T5" s="13" t="s">
        <v>75</v>
      </c>
      <c r="U5" s="13"/>
      <c r="V5" s="14"/>
      <c r="W5" s="15" t="s">
        <v>76</v>
      </c>
    </row>
    <row r="6" spans="1:23" ht="30" x14ac:dyDescent="0.25">
      <c r="A6" s="26" t="s">
        <v>0</v>
      </c>
      <c r="B6" s="27" t="s">
        <v>77</v>
      </c>
      <c r="C6" s="16" t="s">
        <v>78</v>
      </c>
      <c r="D6" s="17" t="s">
        <v>79</v>
      </c>
      <c r="E6" s="18" t="s">
        <v>80</v>
      </c>
      <c r="F6" s="18" t="s">
        <v>81</v>
      </c>
      <c r="G6" s="19">
        <f>SUM(G7:G18)</f>
        <v>0.49999999999999956</v>
      </c>
      <c r="H6" s="20" t="s">
        <v>82</v>
      </c>
      <c r="I6" s="21" t="s">
        <v>83</v>
      </c>
      <c r="J6" s="18" t="s">
        <v>80</v>
      </c>
      <c r="K6" s="18" t="s">
        <v>81</v>
      </c>
      <c r="L6" s="19">
        <f>SUM(L7:L18)</f>
        <v>0</v>
      </c>
      <c r="M6" s="22" t="s">
        <v>82</v>
      </c>
      <c r="N6" s="20" t="s">
        <v>83</v>
      </c>
      <c r="O6" s="18" t="s">
        <v>80</v>
      </c>
      <c r="P6" s="18" t="s">
        <v>81</v>
      </c>
      <c r="Q6" s="19">
        <f>SUM(Q7:Q18)</f>
        <v>0.49999999999999956</v>
      </c>
      <c r="R6" s="20" t="s">
        <v>82</v>
      </c>
      <c r="S6" s="20" t="s">
        <v>83</v>
      </c>
      <c r="T6" s="18" t="s">
        <v>80</v>
      </c>
      <c r="U6" s="18" t="s">
        <v>81</v>
      </c>
      <c r="V6" s="19">
        <f>SUM(V7:V18)</f>
        <v>0.49999999999999956</v>
      </c>
      <c r="W6" s="23">
        <f>SUM(W7:W18)</f>
        <v>1.4999999999999991</v>
      </c>
    </row>
    <row r="7" spans="1:23" ht="45" x14ac:dyDescent="0.25">
      <c r="A7" s="81">
        <v>1</v>
      </c>
      <c r="B7" s="81" t="str">
        <f>Cronograma!B10</f>
        <v>Informática</v>
      </c>
      <c r="C7" s="107" t="s">
        <v>128</v>
      </c>
      <c r="D7" s="63">
        <v>43930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43931</v>
      </c>
      <c r="I7" s="66" t="s">
        <v>84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43937</v>
      </c>
      <c r="N7" s="69" t="s">
        <v>85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43945</v>
      </c>
      <c r="S7" s="66" t="s">
        <v>85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x14ac:dyDescent="0.25">
      <c r="A8" s="73">
        <v>2</v>
      </c>
      <c r="B8" s="73" t="str">
        <f>Cronograma!B11</f>
        <v>Língua Portuguesa</v>
      </c>
      <c r="C8" s="108" t="s">
        <v>129</v>
      </c>
      <c r="D8" s="63">
        <v>43931</v>
      </c>
      <c r="E8" s="64">
        <v>0.29166666666666669</v>
      </c>
      <c r="F8" s="64">
        <v>0.33333333333333331</v>
      </c>
      <c r="G8" s="65">
        <f t="shared" ref="G8:G18" si="1">F8-E8</f>
        <v>4.166666666666663E-2</v>
      </c>
      <c r="H8" s="66">
        <f t="shared" ref="H8:H18" si="2">IF(D8="","",D8+DAY(1))</f>
        <v>43932</v>
      </c>
      <c r="I8" s="66" t="s">
        <v>84</v>
      </c>
      <c r="J8" s="67">
        <v>0.29166666666666669</v>
      </c>
      <c r="K8" s="67">
        <v>0.33333333333333331</v>
      </c>
      <c r="L8" s="65">
        <f t="shared" ref="L8:L18" si="3">IF(I8="sim",K8-J8,0)</f>
        <v>0</v>
      </c>
      <c r="M8" s="68">
        <f t="shared" ref="M8:M18" si="4">IF(D8="","",D8+DAY(7))</f>
        <v>43938</v>
      </c>
      <c r="N8" s="69" t="s">
        <v>85</v>
      </c>
      <c r="O8" s="70">
        <v>0.29166666666666669</v>
      </c>
      <c r="P8" s="70">
        <v>0.33333333333333331</v>
      </c>
      <c r="Q8" s="65">
        <f t="shared" ref="Q8:Q18" si="5">IF(N8="sim",P8-O8,0)</f>
        <v>4.166666666666663E-2</v>
      </c>
      <c r="R8" s="71">
        <f t="shared" ref="R8:R18" si="6">IF(D8="","",D8+DAY(15))</f>
        <v>43946</v>
      </c>
      <c r="S8" s="66" t="s">
        <v>85</v>
      </c>
      <c r="T8" s="64">
        <v>0.29166666666666669</v>
      </c>
      <c r="U8" s="64">
        <v>0.33333333333333331</v>
      </c>
      <c r="V8" s="65">
        <f t="shared" ref="V8:V18" si="7">IF(S8="sim",U8-T8,0)</f>
        <v>4.166666666666663E-2</v>
      </c>
      <c r="W8" s="72">
        <f t="shared" ref="W8:W18" si="8">G8+L8+Q8+V8</f>
        <v>0.12499999999999989</v>
      </c>
    </row>
    <row r="9" spans="1:23" ht="30" x14ac:dyDescent="0.25">
      <c r="A9" s="62">
        <v>3</v>
      </c>
      <c r="B9" s="62" t="str">
        <f>Cronograma!B12</f>
        <v>Raciocínio Lógico</v>
      </c>
      <c r="C9" s="108" t="s">
        <v>130</v>
      </c>
      <c r="D9" s="63">
        <v>43932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43933</v>
      </c>
      <c r="I9" s="66" t="s">
        <v>84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43939</v>
      </c>
      <c r="N9" s="69" t="s">
        <v>85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43947</v>
      </c>
      <c r="S9" s="66" t="s">
        <v>85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x14ac:dyDescent="0.25">
      <c r="A10" s="73">
        <v>4</v>
      </c>
      <c r="B10" s="73" t="str">
        <f>Cronograma!B13</f>
        <v>Noções de Direito Administrativo</v>
      </c>
      <c r="C10" s="108" t="s">
        <v>131</v>
      </c>
      <c r="D10" s="63">
        <v>43933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43934</v>
      </c>
      <c r="I10" s="66" t="s">
        <v>84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43940</v>
      </c>
      <c r="N10" s="69" t="s">
        <v>85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43948</v>
      </c>
      <c r="S10" s="66" t="s">
        <v>85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ht="45" x14ac:dyDescent="0.25">
      <c r="A11" s="73">
        <v>5</v>
      </c>
      <c r="B11" s="73" t="str">
        <f>Cronograma!B14</f>
        <v xml:space="preserve">Noções de Direito Constitucional </v>
      </c>
      <c r="C11" s="108" t="s">
        <v>132</v>
      </c>
      <c r="D11" s="63">
        <v>43934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43935</v>
      </c>
      <c r="I11" s="66" t="s">
        <v>84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43941</v>
      </c>
      <c r="N11" s="69" t="s">
        <v>85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43949</v>
      </c>
      <c r="S11" s="66" t="s">
        <v>85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ht="60" x14ac:dyDescent="0.25">
      <c r="A12" s="73">
        <v>6</v>
      </c>
      <c r="B12" s="73" t="str">
        <f>Cronograma!B15</f>
        <v xml:space="preserve">Noções de Direito Processual Penal </v>
      </c>
      <c r="C12" s="108" t="s">
        <v>133</v>
      </c>
      <c r="D12" s="63">
        <v>43935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43936</v>
      </c>
      <c r="I12" s="66" t="s">
        <v>84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43942</v>
      </c>
      <c r="N12" s="69" t="s">
        <v>85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43950</v>
      </c>
      <c r="S12" s="66" t="s">
        <v>85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x14ac:dyDescent="0.25">
      <c r="A13" s="73">
        <v>7</v>
      </c>
      <c r="B13" s="73" t="str">
        <f>Cronograma!B16</f>
        <v xml:space="preserve">Noções de Legislação Penal Especial </v>
      </c>
      <c r="C13" s="105"/>
      <c r="D13" s="63">
        <v>43936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43937</v>
      </c>
      <c r="I13" s="66" t="s">
        <v>84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43943</v>
      </c>
      <c r="N13" s="69" t="s">
        <v>85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43951</v>
      </c>
      <c r="S13" s="66" t="s">
        <v>85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x14ac:dyDescent="0.25">
      <c r="A14" s="80"/>
      <c r="B14" s="80"/>
      <c r="C14" s="105"/>
      <c r="D14" s="63">
        <v>43937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43938</v>
      </c>
      <c r="I14" s="66" t="s">
        <v>84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43944</v>
      </c>
      <c r="N14" s="69" t="s">
        <v>85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43952</v>
      </c>
      <c r="S14" s="66" t="s">
        <v>85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x14ac:dyDescent="0.25">
      <c r="A15" s="80"/>
      <c r="B15" s="80"/>
      <c r="C15" s="105"/>
      <c r="D15" s="63">
        <v>43938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66">
        <f t="shared" si="2"/>
        <v>43939</v>
      </c>
      <c r="I15" s="66" t="s">
        <v>84</v>
      </c>
      <c r="J15" s="67">
        <v>0.29166666666666669</v>
      </c>
      <c r="K15" s="67">
        <v>0.33333333333333331</v>
      </c>
      <c r="L15" s="65">
        <f t="shared" si="3"/>
        <v>0</v>
      </c>
      <c r="M15" s="68">
        <f t="shared" si="4"/>
        <v>43945</v>
      </c>
      <c r="N15" s="69" t="s">
        <v>85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43953</v>
      </c>
      <c r="S15" s="66" t="s">
        <v>85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x14ac:dyDescent="0.25">
      <c r="A16" s="80"/>
      <c r="B16" s="80"/>
      <c r="C16" s="105"/>
      <c r="D16" s="63">
        <v>43939</v>
      </c>
      <c r="E16" s="64">
        <v>0.29166666666666669</v>
      </c>
      <c r="F16" s="64">
        <v>0.33333333333333331</v>
      </c>
      <c r="G16" s="65">
        <f t="shared" si="1"/>
        <v>4.166666666666663E-2</v>
      </c>
      <c r="H16" s="66">
        <f t="shared" si="2"/>
        <v>43940</v>
      </c>
      <c r="I16" s="66" t="s">
        <v>84</v>
      </c>
      <c r="J16" s="67">
        <v>0.29166666666666669</v>
      </c>
      <c r="K16" s="67">
        <v>0.33333333333333331</v>
      </c>
      <c r="L16" s="65">
        <f t="shared" si="3"/>
        <v>0</v>
      </c>
      <c r="M16" s="68">
        <f t="shared" si="4"/>
        <v>43946</v>
      </c>
      <c r="N16" s="69" t="s">
        <v>85</v>
      </c>
      <c r="O16" s="70">
        <v>0.29166666666666669</v>
      </c>
      <c r="P16" s="70">
        <v>0.33333333333333331</v>
      </c>
      <c r="Q16" s="65">
        <f t="shared" si="5"/>
        <v>4.166666666666663E-2</v>
      </c>
      <c r="R16" s="71">
        <f t="shared" si="6"/>
        <v>43954</v>
      </c>
      <c r="S16" s="66" t="s">
        <v>85</v>
      </c>
      <c r="T16" s="64">
        <v>0.29166666666666669</v>
      </c>
      <c r="U16" s="64">
        <v>0.33333333333333331</v>
      </c>
      <c r="V16" s="65">
        <f t="shared" si="7"/>
        <v>4.166666666666663E-2</v>
      </c>
      <c r="W16" s="72">
        <f t="shared" si="8"/>
        <v>0.12499999999999989</v>
      </c>
    </row>
    <row r="17" spans="1:23" x14ac:dyDescent="0.25">
      <c r="A17" s="75"/>
      <c r="B17" s="75"/>
      <c r="C17" s="105"/>
      <c r="D17" s="63">
        <v>43940</v>
      </c>
      <c r="E17" s="64">
        <v>0.29166666666666669</v>
      </c>
      <c r="F17" s="64">
        <v>0.33333333333333331</v>
      </c>
      <c r="G17" s="65">
        <f t="shared" si="1"/>
        <v>4.166666666666663E-2</v>
      </c>
      <c r="H17" s="66">
        <f t="shared" si="2"/>
        <v>43941</v>
      </c>
      <c r="I17" s="66" t="s">
        <v>84</v>
      </c>
      <c r="J17" s="67">
        <v>0.29166666666666669</v>
      </c>
      <c r="K17" s="67">
        <v>0.33333333333333331</v>
      </c>
      <c r="L17" s="65">
        <f t="shared" si="3"/>
        <v>0</v>
      </c>
      <c r="M17" s="68">
        <f t="shared" si="4"/>
        <v>43947</v>
      </c>
      <c r="N17" s="69" t="s">
        <v>85</v>
      </c>
      <c r="O17" s="70">
        <v>0.29166666666666669</v>
      </c>
      <c r="P17" s="70">
        <v>0.33333333333333331</v>
      </c>
      <c r="Q17" s="65">
        <f t="shared" si="5"/>
        <v>4.166666666666663E-2</v>
      </c>
      <c r="R17" s="71">
        <f t="shared" si="6"/>
        <v>43955</v>
      </c>
      <c r="S17" s="66" t="s">
        <v>85</v>
      </c>
      <c r="T17" s="64">
        <v>0.29166666666666669</v>
      </c>
      <c r="U17" s="64">
        <v>0.33333333333333331</v>
      </c>
      <c r="V17" s="65">
        <f t="shared" si="7"/>
        <v>4.166666666666663E-2</v>
      </c>
      <c r="W17" s="72">
        <f t="shared" si="8"/>
        <v>0.12499999999999989</v>
      </c>
    </row>
    <row r="18" spans="1:23" ht="15.75" thickBot="1" x14ac:dyDescent="0.3">
      <c r="A18" s="75"/>
      <c r="B18" s="75"/>
      <c r="C18" s="106"/>
      <c r="D18" s="63">
        <v>43941</v>
      </c>
      <c r="E18" s="64">
        <v>0.29166666666666669</v>
      </c>
      <c r="F18" s="64">
        <v>0.33333333333333331</v>
      </c>
      <c r="G18" s="65">
        <f t="shared" si="1"/>
        <v>4.166666666666663E-2</v>
      </c>
      <c r="H18" s="66">
        <f t="shared" si="2"/>
        <v>43942</v>
      </c>
      <c r="I18" s="66" t="s">
        <v>84</v>
      </c>
      <c r="J18" s="67">
        <v>0.29166666666666669</v>
      </c>
      <c r="K18" s="67">
        <v>0.33333333333333331</v>
      </c>
      <c r="L18" s="65">
        <f t="shared" si="3"/>
        <v>0</v>
      </c>
      <c r="M18" s="68">
        <f t="shared" si="4"/>
        <v>43948</v>
      </c>
      <c r="N18" s="69" t="s">
        <v>85</v>
      </c>
      <c r="O18" s="70">
        <v>0.29166666666666669</v>
      </c>
      <c r="P18" s="70">
        <v>0.33333333333333331</v>
      </c>
      <c r="Q18" s="65">
        <f t="shared" si="5"/>
        <v>4.166666666666663E-2</v>
      </c>
      <c r="R18" s="71">
        <f t="shared" si="6"/>
        <v>43956</v>
      </c>
      <c r="S18" s="66" t="s">
        <v>85</v>
      </c>
      <c r="T18" s="64">
        <v>0.29166666666666669</v>
      </c>
      <c r="U18" s="64">
        <v>0.33333333333333331</v>
      </c>
      <c r="V18" s="65">
        <f t="shared" si="7"/>
        <v>4.166666666666663E-2</v>
      </c>
      <c r="W18" s="72">
        <f t="shared" si="8"/>
        <v>0.12499999999999989</v>
      </c>
    </row>
    <row r="19" spans="1:23" ht="15.75" thickBot="1" x14ac:dyDescent="0.3">
      <c r="C19" s="102" t="s">
        <v>86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4"/>
    </row>
    <row r="20" spans="1:23" x14ac:dyDescent="0.25">
      <c r="C20" s="9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5"/>
    </row>
    <row r="21" spans="1:23" x14ac:dyDescent="0.25">
      <c r="C21" s="96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8"/>
    </row>
    <row r="22" spans="1:23" x14ac:dyDescent="0.25"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8"/>
    </row>
    <row r="23" spans="1:23" x14ac:dyDescent="0.25">
      <c r="C23" s="96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8"/>
    </row>
    <row r="24" spans="1:23" ht="15.75" thickBot="1" x14ac:dyDescent="0.3">
      <c r="C24" s="99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1"/>
    </row>
  </sheetData>
  <sheetProtection algorithmName="SHA-512" hashValue="55q/088h+qMaLqyxHJRH851HL+eBJP5vLQo3Ji49J5uyvFz3W6qBkzInm6ziroETLfNIoV6+gleybhS85hSW8w==" saltValue="UB+qiiyNF/+Mffb8wLAHGw==" spinCount="100000" sheet="1" selectLockedCells="1"/>
  <mergeCells count="2">
    <mergeCell ref="C19:Q19"/>
    <mergeCell ref="C20:Q24"/>
  </mergeCells>
  <dataValidations disablePrompts="1" count="1">
    <dataValidation type="list" allowBlank="1" showInputMessage="1" showErrorMessage="1" sqref="S7:S18 I7:I18 N7:N18" xr:uid="{00000000-0002-0000-0600-000000000000}">
      <formula1>"Sim, Não"</formula1>
    </dataValidation>
  </dataValidations>
  <hyperlinks>
    <hyperlink ref="A13:B13" location="'D7'!B13" display="'D7'!B13" xr:uid="{5DBCEB17-4792-4FCF-8922-49D71D35C682}"/>
    <hyperlink ref="A12:B12" location="'D6'!B12" display="'D6'!B12" xr:uid="{5312EAE5-6BD1-4C33-8FD8-6791D133D5EC}"/>
    <hyperlink ref="A11:B11" location="'D5'!B11" display="'D5'!B11" xr:uid="{94A66D63-676C-4672-8DBA-453F84789B5A}"/>
    <hyperlink ref="A10:B10" location="'D4'!B10" display="'D4'!B10" xr:uid="{A0D560F5-CCB9-4807-8BD6-F73684139408}"/>
    <hyperlink ref="A9:B9" location="'D3'!B9" display="'D3'!B9" xr:uid="{D1D42844-8CA3-474B-8F9A-57AE525A82E5}"/>
    <hyperlink ref="A7:B7" location="Informática!A1" display="Informática!A1" xr:uid="{92BBB313-3D18-4C94-9310-E6469D607DBD}"/>
    <hyperlink ref="A8:B8" location="'D2'!B8" display="'D2'!B8" xr:uid="{6896FCB8-CC06-4B0A-B1CB-35DCF48212CC}"/>
    <hyperlink ref="B8" location="'Língua Portuguesa'!A1" display="'Língua Portuguesa'!A1" xr:uid="{2C8D0D7D-1264-4096-AA44-7C10209CF912}"/>
    <hyperlink ref="B9" location="'Raciocínio Lógico'!A1" display="'Raciocínio Lógico'!A1" xr:uid="{02419706-7778-4630-B5F2-A937222D0F89}"/>
    <hyperlink ref="B10" location="'Noções de Dir. Administrativo'!A1" display="'Noções de Dir. Administrativo'!A1" xr:uid="{1315BFB4-342E-489D-8F6B-998158C525CB}"/>
    <hyperlink ref="B11" location="'Noções de Dir. Constitucional'!A1" display="'Noções de Dir. Constitucional'!A1" xr:uid="{B5161480-2167-4E28-9749-CD42D2E30AAB}"/>
    <hyperlink ref="B12" location="'Noções de Dir. Processual Penal'!A1" display="'Noções de Dir. Processual Penal'!A1" xr:uid="{C658C553-7315-4DAB-8A1C-0D88A0706073}"/>
    <hyperlink ref="B13" location="'Noções de Legis. Penal Especial'!A1" display="'Noções de Legis. Penal Especial'!A1" xr:uid="{397C7D0B-3511-4A20-BF95-1DF03C07AC94}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8"/>
  <sheetViews>
    <sheetView showGridLines="0" workbookViewId="0">
      <selection activeCell="B9" sqref="B9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5" spans="1:23" x14ac:dyDescent="0.25">
      <c r="A5" s="1"/>
      <c r="B5" s="1"/>
      <c r="C5" s="11"/>
      <c r="D5" s="12"/>
      <c r="E5" s="13" t="s">
        <v>70</v>
      </c>
      <c r="F5" s="13"/>
      <c r="G5" s="14" t="s">
        <v>71</v>
      </c>
      <c r="H5" s="13"/>
      <c r="I5" s="13"/>
      <c r="J5" s="13" t="s">
        <v>72</v>
      </c>
      <c r="K5" s="13"/>
      <c r="L5" s="14" t="s">
        <v>73</v>
      </c>
      <c r="M5" s="12"/>
      <c r="N5" s="13"/>
      <c r="O5" s="13" t="s">
        <v>74</v>
      </c>
      <c r="P5" s="13"/>
      <c r="Q5" s="14"/>
      <c r="R5" s="12"/>
      <c r="S5" s="13"/>
      <c r="T5" s="13" t="s">
        <v>75</v>
      </c>
      <c r="U5" s="13"/>
      <c r="V5" s="14"/>
      <c r="W5" s="15" t="s">
        <v>76</v>
      </c>
    </row>
    <row r="6" spans="1:23" ht="30" x14ac:dyDescent="0.25">
      <c r="A6" s="26" t="s">
        <v>0</v>
      </c>
      <c r="B6" s="27" t="s">
        <v>77</v>
      </c>
      <c r="C6" s="16" t="s">
        <v>78</v>
      </c>
      <c r="D6" s="17" t="s">
        <v>79</v>
      </c>
      <c r="E6" s="18" t="s">
        <v>80</v>
      </c>
      <c r="F6" s="18" t="s">
        <v>81</v>
      </c>
      <c r="G6" s="19">
        <f>SUM(G7:G22)</f>
        <v>0.66666666666666607</v>
      </c>
      <c r="H6" s="20" t="s">
        <v>82</v>
      </c>
      <c r="I6" s="21" t="s">
        <v>83</v>
      </c>
      <c r="J6" s="18" t="s">
        <v>80</v>
      </c>
      <c r="K6" s="18" t="s">
        <v>81</v>
      </c>
      <c r="L6" s="19">
        <f>SUM(L7:L22)</f>
        <v>0</v>
      </c>
      <c r="M6" s="22" t="s">
        <v>82</v>
      </c>
      <c r="N6" s="20" t="s">
        <v>83</v>
      </c>
      <c r="O6" s="18" t="s">
        <v>80</v>
      </c>
      <c r="P6" s="18" t="s">
        <v>81</v>
      </c>
      <c r="Q6" s="19">
        <f>SUM(Q7:Q22)</f>
        <v>0.66666666666666607</v>
      </c>
      <c r="R6" s="20" t="s">
        <v>82</v>
      </c>
      <c r="S6" s="20" t="s">
        <v>83</v>
      </c>
      <c r="T6" s="18" t="s">
        <v>80</v>
      </c>
      <c r="U6" s="18" t="s">
        <v>81</v>
      </c>
      <c r="V6" s="19">
        <f>SUM(V7:V22)</f>
        <v>0.66666666666666607</v>
      </c>
      <c r="W6" s="23">
        <f>SUM(W7:W22)</f>
        <v>1.9999999999999991</v>
      </c>
    </row>
    <row r="7" spans="1:23" ht="45" x14ac:dyDescent="0.25">
      <c r="A7" s="81">
        <v>1</v>
      </c>
      <c r="B7" s="81" t="str">
        <f>Cronograma!B10</f>
        <v>Informática</v>
      </c>
      <c r="C7" s="107" t="s">
        <v>122</v>
      </c>
      <c r="D7" s="63">
        <v>43930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43931</v>
      </c>
      <c r="I7" s="66" t="s">
        <v>84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43937</v>
      </c>
      <c r="N7" s="69" t="s">
        <v>85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43945</v>
      </c>
      <c r="S7" s="66" t="s">
        <v>85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ht="30" x14ac:dyDescent="0.25">
      <c r="A8" s="73">
        <v>2</v>
      </c>
      <c r="B8" s="73" t="str">
        <f>Cronograma!B11</f>
        <v>Língua Portuguesa</v>
      </c>
      <c r="C8" s="108" t="s">
        <v>123</v>
      </c>
      <c r="D8" s="63">
        <v>43931</v>
      </c>
      <c r="E8" s="64">
        <v>0.29166666666666669</v>
      </c>
      <c r="F8" s="64">
        <v>0.33333333333333331</v>
      </c>
      <c r="G8" s="65">
        <f t="shared" ref="G8:G22" si="1">F8-E8</f>
        <v>4.166666666666663E-2</v>
      </c>
      <c r="H8" s="66">
        <f t="shared" ref="H8:H22" si="2">IF(D8="","",D8+DAY(1))</f>
        <v>43932</v>
      </c>
      <c r="I8" s="66" t="s">
        <v>84</v>
      </c>
      <c r="J8" s="67">
        <v>0.29166666666666669</v>
      </c>
      <c r="K8" s="67">
        <v>0.33333333333333331</v>
      </c>
      <c r="L8" s="65">
        <f t="shared" ref="L8:L22" si="3">IF(I8="sim",K8-J8,0)</f>
        <v>0</v>
      </c>
      <c r="M8" s="68">
        <f t="shared" ref="M8:M22" si="4">IF(D8="","",D8+DAY(7))</f>
        <v>43938</v>
      </c>
      <c r="N8" s="69" t="s">
        <v>85</v>
      </c>
      <c r="O8" s="70">
        <v>0.29166666666666669</v>
      </c>
      <c r="P8" s="70">
        <v>0.33333333333333331</v>
      </c>
      <c r="Q8" s="65">
        <f t="shared" ref="Q8:Q22" si="5">IF(N8="sim",P8-O8,0)</f>
        <v>4.166666666666663E-2</v>
      </c>
      <c r="R8" s="71">
        <f t="shared" ref="R8:R22" si="6">IF(D8="","",D8+DAY(15))</f>
        <v>43946</v>
      </c>
      <c r="S8" s="66" t="s">
        <v>85</v>
      </c>
      <c r="T8" s="64">
        <v>0.29166666666666669</v>
      </c>
      <c r="U8" s="64">
        <v>0.33333333333333331</v>
      </c>
      <c r="V8" s="65">
        <f t="shared" ref="V8:V22" si="7">IF(S8="sim",U8-T8,0)</f>
        <v>4.166666666666663E-2</v>
      </c>
      <c r="W8" s="72">
        <f t="shared" ref="W8:W22" si="8">G8+L8+Q8+V8</f>
        <v>0.12499999999999989</v>
      </c>
    </row>
    <row r="9" spans="1:23" ht="135" x14ac:dyDescent="0.25">
      <c r="A9" s="73">
        <v>3</v>
      </c>
      <c r="B9" s="73" t="str">
        <f>Cronograma!B12</f>
        <v>Raciocínio Lógico</v>
      </c>
      <c r="C9" s="108" t="s">
        <v>124</v>
      </c>
      <c r="D9" s="63">
        <v>43932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43933</v>
      </c>
      <c r="I9" s="66" t="s">
        <v>84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43939</v>
      </c>
      <c r="N9" s="69" t="s">
        <v>85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43947</v>
      </c>
      <c r="S9" s="66" t="s">
        <v>85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ht="60" x14ac:dyDescent="0.25">
      <c r="A10" s="62">
        <v>4</v>
      </c>
      <c r="B10" s="62" t="str">
        <f>Cronograma!B13</f>
        <v>Noções de Direito Administrativo</v>
      </c>
      <c r="C10" s="108" t="s">
        <v>125</v>
      </c>
      <c r="D10" s="63">
        <v>43933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43934</v>
      </c>
      <c r="I10" s="66" t="s">
        <v>84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43940</v>
      </c>
      <c r="N10" s="69" t="s">
        <v>85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43948</v>
      </c>
      <c r="S10" s="66" t="s">
        <v>85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ht="60" x14ac:dyDescent="0.25">
      <c r="A11" s="73">
        <v>5</v>
      </c>
      <c r="B11" s="73" t="str">
        <f>Cronograma!B14</f>
        <v xml:space="preserve">Noções de Direito Constitucional </v>
      </c>
      <c r="C11" s="108" t="s">
        <v>126</v>
      </c>
      <c r="D11" s="63">
        <v>43934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43935</v>
      </c>
      <c r="I11" s="66" t="s">
        <v>84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43941</v>
      </c>
      <c r="N11" s="69" t="s">
        <v>85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43949</v>
      </c>
      <c r="S11" s="66" t="s">
        <v>85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ht="60" x14ac:dyDescent="0.25">
      <c r="A12" s="73">
        <v>6</v>
      </c>
      <c r="B12" s="73" t="str">
        <f>Cronograma!B15</f>
        <v xml:space="preserve">Noções de Direito Processual Penal </v>
      </c>
      <c r="C12" s="108" t="s">
        <v>127</v>
      </c>
      <c r="D12" s="63">
        <v>43935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43936</v>
      </c>
      <c r="I12" s="66" t="s">
        <v>84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43942</v>
      </c>
      <c r="N12" s="69" t="s">
        <v>85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43950</v>
      </c>
      <c r="S12" s="66" t="s">
        <v>85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x14ac:dyDescent="0.25">
      <c r="A13" s="73">
        <v>7</v>
      </c>
      <c r="B13" s="73" t="str">
        <f>Cronograma!B16</f>
        <v xml:space="preserve">Noções de Legislação Penal Especial </v>
      </c>
      <c r="C13" s="105"/>
      <c r="D13" s="63">
        <v>43936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43937</v>
      </c>
      <c r="I13" s="66" t="s">
        <v>84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43943</v>
      </c>
      <c r="N13" s="69" t="s">
        <v>85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43951</v>
      </c>
      <c r="S13" s="66" t="s">
        <v>85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x14ac:dyDescent="0.25">
      <c r="A14" s="80"/>
      <c r="B14" s="80"/>
      <c r="C14" s="105"/>
      <c r="D14" s="63">
        <v>43937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43938</v>
      </c>
      <c r="I14" s="66" t="s">
        <v>84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43944</v>
      </c>
      <c r="N14" s="69" t="s">
        <v>85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43952</v>
      </c>
      <c r="S14" s="66" t="s">
        <v>85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x14ac:dyDescent="0.25">
      <c r="A15" s="80"/>
      <c r="B15" s="80"/>
      <c r="C15" s="105"/>
      <c r="D15" s="63">
        <v>43938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66">
        <f t="shared" si="2"/>
        <v>43939</v>
      </c>
      <c r="I15" s="66" t="s">
        <v>84</v>
      </c>
      <c r="J15" s="67">
        <v>0.29166666666666669</v>
      </c>
      <c r="K15" s="67">
        <v>0.33333333333333331</v>
      </c>
      <c r="L15" s="65">
        <f t="shared" si="3"/>
        <v>0</v>
      </c>
      <c r="M15" s="68">
        <f t="shared" si="4"/>
        <v>43945</v>
      </c>
      <c r="N15" s="69" t="s">
        <v>85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43953</v>
      </c>
      <c r="S15" s="66" t="s">
        <v>85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x14ac:dyDescent="0.25">
      <c r="A16" s="80"/>
      <c r="B16" s="80"/>
      <c r="C16" s="105"/>
      <c r="D16" s="63">
        <v>43939</v>
      </c>
      <c r="E16" s="64">
        <v>0.29166666666666669</v>
      </c>
      <c r="F16" s="64">
        <v>0.33333333333333331</v>
      </c>
      <c r="G16" s="65">
        <f t="shared" si="1"/>
        <v>4.166666666666663E-2</v>
      </c>
      <c r="H16" s="66">
        <f t="shared" si="2"/>
        <v>43940</v>
      </c>
      <c r="I16" s="66" t="s">
        <v>84</v>
      </c>
      <c r="J16" s="67">
        <v>0.29166666666666669</v>
      </c>
      <c r="K16" s="67">
        <v>0.33333333333333331</v>
      </c>
      <c r="L16" s="65">
        <f t="shared" si="3"/>
        <v>0</v>
      </c>
      <c r="M16" s="68">
        <f t="shared" si="4"/>
        <v>43946</v>
      </c>
      <c r="N16" s="69" t="s">
        <v>85</v>
      </c>
      <c r="O16" s="70">
        <v>0.29166666666666669</v>
      </c>
      <c r="P16" s="70">
        <v>0.33333333333333331</v>
      </c>
      <c r="Q16" s="65">
        <f t="shared" si="5"/>
        <v>4.166666666666663E-2</v>
      </c>
      <c r="R16" s="71">
        <f t="shared" si="6"/>
        <v>43954</v>
      </c>
      <c r="S16" s="66" t="s">
        <v>85</v>
      </c>
      <c r="T16" s="64">
        <v>0.29166666666666669</v>
      </c>
      <c r="U16" s="64">
        <v>0.33333333333333331</v>
      </c>
      <c r="V16" s="65">
        <f t="shared" si="7"/>
        <v>4.166666666666663E-2</v>
      </c>
      <c r="W16" s="72">
        <f t="shared" si="8"/>
        <v>0.12499999999999989</v>
      </c>
    </row>
    <row r="17" spans="1:23" x14ac:dyDescent="0.25">
      <c r="A17" s="75"/>
      <c r="B17" s="75"/>
      <c r="C17" s="105"/>
      <c r="D17" s="63">
        <v>43940</v>
      </c>
      <c r="E17" s="64">
        <v>0.29166666666666669</v>
      </c>
      <c r="F17" s="64">
        <v>0.33333333333333331</v>
      </c>
      <c r="G17" s="65">
        <f t="shared" si="1"/>
        <v>4.166666666666663E-2</v>
      </c>
      <c r="H17" s="66">
        <f t="shared" si="2"/>
        <v>43941</v>
      </c>
      <c r="I17" s="66" t="s">
        <v>84</v>
      </c>
      <c r="J17" s="67">
        <v>0.29166666666666669</v>
      </c>
      <c r="K17" s="67">
        <v>0.33333333333333331</v>
      </c>
      <c r="L17" s="65">
        <f t="shared" si="3"/>
        <v>0</v>
      </c>
      <c r="M17" s="68">
        <f t="shared" si="4"/>
        <v>43947</v>
      </c>
      <c r="N17" s="69" t="s">
        <v>85</v>
      </c>
      <c r="O17" s="70">
        <v>0.29166666666666669</v>
      </c>
      <c r="P17" s="70">
        <v>0.33333333333333331</v>
      </c>
      <c r="Q17" s="65">
        <f t="shared" si="5"/>
        <v>4.166666666666663E-2</v>
      </c>
      <c r="R17" s="71">
        <f t="shared" si="6"/>
        <v>43955</v>
      </c>
      <c r="S17" s="66" t="s">
        <v>85</v>
      </c>
      <c r="T17" s="64">
        <v>0.29166666666666669</v>
      </c>
      <c r="U17" s="64">
        <v>0.33333333333333331</v>
      </c>
      <c r="V17" s="65">
        <f t="shared" si="7"/>
        <v>4.166666666666663E-2</v>
      </c>
      <c r="W17" s="72">
        <f t="shared" si="8"/>
        <v>0.12499999999999989</v>
      </c>
    </row>
    <row r="18" spans="1:23" x14ac:dyDescent="0.25">
      <c r="A18" s="75"/>
      <c r="B18" s="75"/>
      <c r="C18" s="105"/>
      <c r="D18" s="63">
        <v>43941</v>
      </c>
      <c r="E18" s="64">
        <v>0.29166666666666669</v>
      </c>
      <c r="F18" s="64">
        <v>0.33333333333333331</v>
      </c>
      <c r="G18" s="65">
        <f t="shared" si="1"/>
        <v>4.166666666666663E-2</v>
      </c>
      <c r="H18" s="66">
        <f t="shared" si="2"/>
        <v>43942</v>
      </c>
      <c r="I18" s="66" t="s">
        <v>84</v>
      </c>
      <c r="J18" s="67">
        <v>0.29166666666666669</v>
      </c>
      <c r="K18" s="67">
        <v>0.33333333333333331</v>
      </c>
      <c r="L18" s="65">
        <f t="shared" si="3"/>
        <v>0</v>
      </c>
      <c r="M18" s="68">
        <f t="shared" si="4"/>
        <v>43948</v>
      </c>
      <c r="N18" s="69" t="s">
        <v>85</v>
      </c>
      <c r="O18" s="70">
        <v>0.29166666666666669</v>
      </c>
      <c r="P18" s="70">
        <v>0.33333333333333331</v>
      </c>
      <c r="Q18" s="65">
        <f t="shared" si="5"/>
        <v>4.166666666666663E-2</v>
      </c>
      <c r="R18" s="71">
        <f t="shared" si="6"/>
        <v>43956</v>
      </c>
      <c r="S18" s="66" t="s">
        <v>85</v>
      </c>
      <c r="T18" s="64">
        <v>0.29166666666666669</v>
      </c>
      <c r="U18" s="64">
        <v>0.33333333333333331</v>
      </c>
      <c r="V18" s="65">
        <f t="shared" si="7"/>
        <v>4.166666666666663E-2</v>
      </c>
      <c r="W18" s="72">
        <f t="shared" si="8"/>
        <v>0.12499999999999989</v>
      </c>
    </row>
    <row r="19" spans="1:23" x14ac:dyDescent="0.25">
      <c r="A19" s="75"/>
      <c r="B19" s="75"/>
      <c r="C19" s="105"/>
      <c r="D19" s="63">
        <v>43942</v>
      </c>
      <c r="E19" s="64">
        <v>0.29166666666666669</v>
      </c>
      <c r="F19" s="64">
        <v>0.33333333333333331</v>
      </c>
      <c r="G19" s="65">
        <f t="shared" si="1"/>
        <v>4.166666666666663E-2</v>
      </c>
      <c r="H19" s="66">
        <f t="shared" si="2"/>
        <v>43943</v>
      </c>
      <c r="I19" s="66" t="s">
        <v>84</v>
      </c>
      <c r="J19" s="67">
        <v>0.29166666666666669</v>
      </c>
      <c r="K19" s="67">
        <v>0.33333333333333331</v>
      </c>
      <c r="L19" s="65">
        <f t="shared" si="3"/>
        <v>0</v>
      </c>
      <c r="M19" s="68">
        <f t="shared" si="4"/>
        <v>43949</v>
      </c>
      <c r="N19" s="69" t="s">
        <v>85</v>
      </c>
      <c r="O19" s="70">
        <v>0.29166666666666669</v>
      </c>
      <c r="P19" s="70">
        <v>0.33333333333333331</v>
      </c>
      <c r="Q19" s="65">
        <f t="shared" si="5"/>
        <v>4.166666666666663E-2</v>
      </c>
      <c r="R19" s="71">
        <f t="shared" si="6"/>
        <v>43957</v>
      </c>
      <c r="S19" s="66" t="s">
        <v>85</v>
      </c>
      <c r="T19" s="64">
        <v>0.29166666666666669</v>
      </c>
      <c r="U19" s="64">
        <v>0.33333333333333331</v>
      </c>
      <c r="V19" s="65">
        <f t="shared" si="7"/>
        <v>4.166666666666663E-2</v>
      </c>
      <c r="W19" s="72">
        <f t="shared" si="8"/>
        <v>0.12499999999999989</v>
      </c>
    </row>
    <row r="20" spans="1:23" x14ac:dyDescent="0.25">
      <c r="A20" s="75"/>
      <c r="B20" s="75"/>
      <c r="C20" s="105"/>
      <c r="D20" s="63">
        <v>43943</v>
      </c>
      <c r="E20" s="64">
        <v>0.29166666666666669</v>
      </c>
      <c r="F20" s="64">
        <v>0.33333333333333331</v>
      </c>
      <c r="G20" s="65">
        <f t="shared" si="1"/>
        <v>4.166666666666663E-2</v>
      </c>
      <c r="H20" s="66">
        <f t="shared" si="2"/>
        <v>43944</v>
      </c>
      <c r="I20" s="66" t="s">
        <v>84</v>
      </c>
      <c r="J20" s="67">
        <v>0.29166666666666669</v>
      </c>
      <c r="K20" s="67">
        <v>0.33333333333333331</v>
      </c>
      <c r="L20" s="65">
        <f t="shared" si="3"/>
        <v>0</v>
      </c>
      <c r="M20" s="68">
        <f t="shared" si="4"/>
        <v>43950</v>
      </c>
      <c r="N20" s="69" t="s">
        <v>85</v>
      </c>
      <c r="O20" s="70">
        <v>0.29166666666666669</v>
      </c>
      <c r="P20" s="70">
        <v>0.33333333333333331</v>
      </c>
      <c r="Q20" s="65">
        <f t="shared" si="5"/>
        <v>4.166666666666663E-2</v>
      </c>
      <c r="R20" s="71">
        <f t="shared" si="6"/>
        <v>43958</v>
      </c>
      <c r="S20" s="66" t="s">
        <v>85</v>
      </c>
      <c r="T20" s="64">
        <v>0.29166666666666669</v>
      </c>
      <c r="U20" s="64">
        <v>0.33333333333333331</v>
      </c>
      <c r="V20" s="65">
        <f t="shared" si="7"/>
        <v>4.166666666666663E-2</v>
      </c>
      <c r="W20" s="72">
        <f t="shared" si="8"/>
        <v>0.12499999999999989</v>
      </c>
    </row>
    <row r="21" spans="1:23" x14ac:dyDescent="0.25">
      <c r="A21" s="1"/>
      <c r="B21" s="1"/>
      <c r="C21" s="105"/>
      <c r="D21" s="63">
        <v>43944</v>
      </c>
      <c r="E21" s="64">
        <v>0.29166666666666669</v>
      </c>
      <c r="F21" s="64">
        <v>0.33333333333333331</v>
      </c>
      <c r="G21" s="65">
        <f t="shared" si="1"/>
        <v>4.166666666666663E-2</v>
      </c>
      <c r="H21" s="66">
        <f t="shared" si="2"/>
        <v>43945</v>
      </c>
      <c r="I21" s="66" t="s">
        <v>84</v>
      </c>
      <c r="J21" s="67">
        <v>0.29166666666666669</v>
      </c>
      <c r="K21" s="67">
        <v>0.33333333333333331</v>
      </c>
      <c r="L21" s="65">
        <f t="shared" si="3"/>
        <v>0</v>
      </c>
      <c r="M21" s="68">
        <f t="shared" si="4"/>
        <v>43951</v>
      </c>
      <c r="N21" s="69" t="s">
        <v>85</v>
      </c>
      <c r="O21" s="70">
        <v>0.29166666666666669</v>
      </c>
      <c r="P21" s="70">
        <v>0.33333333333333331</v>
      </c>
      <c r="Q21" s="65">
        <f t="shared" si="5"/>
        <v>4.166666666666663E-2</v>
      </c>
      <c r="R21" s="71">
        <f t="shared" si="6"/>
        <v>43959</v>
      </c>
      <c r="S21" s="66" t="s">
        <v>85</v>
      </c>
      <c r="T21" s="64">
        <v>0.29166666666666669</v>
      </c>
      <c r="U21" s="64">
        <v>0.33333333333333331</v>
      </c>
      <c r="V21" s="65">
        <f t="shared" si="7"/>
        <v>4.166666666666663E-2</v>
      </c>
      <c r="W21" s="72">
        <f t="shared" si="8"/>
        <v>0.12499999999999989</v>
      </c>
    </row>
    <row r="22" spans="1:23" ht="15.75" thickBot="1" x14ac:dyDescent="0.3">
      <c r="A22" s="1"/>
      <c r="B22" s="1"/>
      <c r="C22" s="106"/>
      <c r="D22" s="63">
        <v>43945</v>
      </c>
      <c r="E22" s="64">
        <v>0.29166666666666669</v>
      </c>
      <c r="F22" s="64">
        <v>0.33333333333333331</v>
      </c>
      <c r="G22" s="65">
        <f t="shared" si="1"/>
        <v>4.166666666666663E-2</v>
      </c>
      <c r="H22" s="66">
        <f t="shared" si="2"/>
        <v>43946</v>
      </c>
      <c r="I22" s="66" t="s">
        <v>84</v>
      </c>
      <c r="J22" s="67">
        <v>0.29166666666666669</v>
      </c>
      <c r="K22" s="67">
        <v>0.33333333333333331</v>
      </c>
      <c r="L22" s="65">
        <f t="shared" si="3"/>
        <v>0</v>
      </c>
      <c r="M22" s="68">
        <f t="shared" si="4"/>
        <v>43952</v>
      </c>
      <c r="N22" s="69" t="s">
        <v>85</v>
      </c>
      <c r="O22" s="70">
        <v>0.29166666666666669</v>
      </c>
      <c r="P22" s="70">
        <v>0.33333333333333331</v>
      </c>
      <c r="Q22" s="65">
        <f t="shared" si="5"/>
        <v>4.166666666666663E-2</v>
      </c>
      <c r="R22" s="71">
        <f t="shared" si="6"/>
        <v>43960</v>
      </c>
      <c r="S22" s="66" t="s">
        <v>85</v>
      </c>
      <c r="T22" s="64">
        <v>0.29166666666666669</v>
      </c>
      <c r="U22" s="64">
        <v>0.33333333333333331</v>
      </c>
      <c r="V22" s="65">
        <f t="shared" si="7"/>
        <v>4.166666666666663E-2</v>
      </c>
      <c r="W22" s="72">
        <f t="shared" si="8"/>
        <v>0.12499999999999989</v>
      </c>
    </row>
    <row r="23" spans="1:23" ht="15.75" thickBot="1" x14ac:dyDescent="0.3">
      <c r="C23" s="102" t="s">
        <v>86</v>
      </c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</row>
    <row r="24" spans="1:23" x14ac:dyDescent="0.25">
      <c r="C24" s="93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5"/>
    </row>
    <row r="25" spans="1:23" x14ac:dyDescent="0.25">
      <c r="C25" s="96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8"/>
    </row>
    <row r="26" spans="1:23" x14ac:dyDescent="0.25">
      <c r="C26" s="96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8"/>
    </row>
    <row r="27" spans="1:23" x14ac:dyDescent="0.25"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8"/>
    </row>
    <row r="28" spans="1:23" ht="15.75" thickBot="1" x14ac:dyDescent="0.3"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1"/>
    </row>
  </sheetData>
  <sheetProtection algorithmName="SHA-512" hashValue="GQ/i45VVh3t95W7sZAj//D6byDiYYv2toCAZguPi3F8tC3pUjKtKHfG6ljVZ5OVEEyCC0mZIz9qY6YHQV4SiNA==" saltValue="1Dmm2K9vIezFs4ZLqpL1hA==" spinCount="100000" sheet="1" selectLockedCells="1"/>
  <mergeCells count="2">
    <mergeCell ref="C23:Q23"/>
    <mergeCell ref="C24:Q28"/>
  </mergeCells>
  <dataValidations disablePrompts="1" count="1">
    <dataValidation type="list" allowBlank="1" showInputMessage="1" showErrorMessage="1" sqref="S7:S22 I7:I22 N7:N22" xr:uid="{00000000-0002-0000-0700-000000000000}">
      <formula1>"Sim, Não"</formula1>
    </dataValidation>
  </dataValidations>
  <hyperlinks>
    <hyperlink ref="A13:B13" location="'D7'!B13" display="'D7'!B13" xr:uid="{D12D722A-CED7-4608-8FFA-C4B7CFC8F634}"/>
    <hyperlink ref="A12:B12" location="'D6'!B12" display="'D6'!B12" xr:uid="{8600E825-6C90-49B1-A12A-0996EAD7B37B}"/>
    <hyperlink ref="A11:B11" location="'D5'!B11" display="'D5'!B11" xr:uid="{D4188AFE-9C1B-408C-9DBF-410AC6F60448}"/>
    <hyperlink ref="A10:B10" location="'D4'!B10" display="'D4'!B10" xr:uid="{C7CB768F-5B5D-49F0-9833-BFBECA533D92}"/>
    <hyperlink ref="A9:B9" location="'D3'!B9" display="'D3'!B9" xr:uid="{8B80CA21-D6C1-45A7-B6E7-724DEB1FF86A}"/>
    <hyperlink ref="A7:B7" location="Informática!A1" display="Informática!A1" xr:uid="{21E45627-67C9-41BB-A3DF-5A44CFFA5F38}"/>
    <hyperlink ref="A8:B8" location="'D2'!B8" display="'D2'!B8" xr:uid="{F374BF81-0533-4D49-8C2E-8FE5EDE2225D}"/>
    <hyperlink ref="B8" location="'Língua Portuguesa'!A1" display="'Língua Portuguesa'!A1" xr:uid="{2A322BBB-6A61-4358-A18A-A243559404DD}"/>
    <hyperlink ref="B9" location="'Raciocínio Lógico'!A1" display="'Raciocínio Lógico'!A1" xr:uid="{25E1B7CD-1054-4A24-9AB3-81CDCAE90B30}"/>
    <hyperlink ref="B10" location="'Noções de Dir. Administrativo'!A1" display="'Noções de Dir. Administrativo'!A1" xr:uid="{E9CB349E-5298-4E2B-9CEC-70053F6E6303}"/>
    <hyperlink ref="B11" location="'Noções de Dir. Constitucional'!A1" display="'Noções de Dir. Constitucional'!A1" xr:uid="{C7B1E58F-5453-40E0-AB42-C2C0B76085F7}"/>
    <hyperlink ref="B12" location="'Noções de Dir. Processual Penal'!A1" display="'Noções de Dir. Processual Penal'!A1" xr:uid="{C72CE5E9-3916-4BD7-B7FF-C5E7DD59538B}"/>
    <hyperlink ref="B13" location="'Noções de Legis. Penal Especial'!A1" display="'Noções de Legis. Penal Especial'!A1" xr:uid="{E841F0B0-F159-48B1-8B9F-69114C8987B0}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2"/>
  <sheetViews>
    <sheetView showGridLines="0" workbookViewId="0">
      <selection activeCell="B10" sqref="B10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5" spans="1:23" x14ac:dyDescent="0.25">
      <c r="A5" s="1"/>
      <c r="B5" s="1"/>
      <c r="C5" s="11"/>
      <c r="D5" s="12"/>
      <c r="E5" s="13" t="s">
        <v>70</v>
      </c>
      <c r="F5" s="13"/>
      <c r="G5" s="14" t="s">
        <v>71</v>
      </c>
      <c r="H5" s="13"/>
      <c r="I5" s="13"/>
      <c r="J5" s="13" t="s">
        <v>72</v>
      </c>
      <c r="K5" s="13"/>
      <c r="L5" s="14" t="s">
        <v>73</v>
      </c>
      <c r="M5" s="12"/>
      <c r="N5" s="13"/>
      <c r="O5" s="13" t="s">
        <v>74</v>
      </c>
      <c r="P5" s="13"/>
      <c r="Q5" s="14"/>
      <c r="R5" s="12"/>
      <c r="S5" s="13"/>
      <c r="T5" s="13" t="s">
        <v>75</v>
      </c>
      <c r="U5" s="13"/>
      <c r="V5" s="14"/>
      <c r="W5" s="15" t="s">
        <v>76</v>
      </c>
    </row>
    <row r="6" spans="1:23" ht="30" x14ac:dyDescent="0.25">
      <c r="A6" s="26" t="s">
        <v>0</v>
      </c>
      <c r="B6" s="27" t="s">
        <v>77</v>
      </c>
      <c r="C6" s="16" t="s">
        <v>78</v>
      </c>
      <c r="D6" s="17" t="s">
        <v>79</v>
      </c>
      <c r="E6" s="18" t="s">
        <v>80</v>
      </c>
      <c r="F6" s="18" t="s">
        <v>81</v>
      </c>
      <c r="G6" s="19">
        <f>SUM(G7:G16)</f>
        <v>0.4166666666666663</v>
      </c>
      <c r="H6" s="20" t="s">
        <v>82</v>
      </c>
      <c r="I6" s="21" t="s">
        <v>83</v>
      </c>
      <c r="J6" s="18" t="s">
        <v>80</v>
      </c>
      <c r="K6" s="18" t="s">
        <v>81</v>
      </c>
      <c r="L6" s="19">
        <f>SUM(L7:L16)</f>
        <v>0</v>
      </c>
      <c r="M6" s="22" t="s">
        <v>82</v>
      </c>
      <c r="N6" s="20" t="s">
        <v>83</v>
      </c>
      <c r="O6" s="18" t="s">
        <v>80</v>
      </c>
      <c r="P6" s="18" t="s">
        <v>81</v>
      </c>
      <c r="Q6" s="19">
        <f>SUM(Q7:Q16)</f>
        <v>0.4166666666666663</v>
      </c>
      <c r="R6" s="20" t="s">
        <v>82</v>
      </c>
      <c r="S6" s="20" t="s">
        <v>83</v>
      </c>
      <c r="T6" s="18" t="s">
        <v>80</v>
      </c>
      <c r="U6" s="18" t="s">
        <v>81</v>
      </c>
      <c r="V6" s="19">
        <f>SUM(V7:V16)</f>
        <v>0.4166666666666663</v>
      </c>
      <c r="W6" s="23">
        <f>SUM(W7:W16)</f>
        <v>1.2499999999999991</v>
      </c>
    </row>
    <row r="7" spans="1:23" ht="135" x14ac:dyDescent="0.25">
      <c r="A7" s="81">
        <v>1</v>
      </c>
      <c r="B7" s="81" t="str">
        <f>Cronograma!B10</f>
        <v>Informática</v>
      </c>
      <c r="C7" s="107" t="s">
        <v>117</v>
      </c>
      <c r="D7" s="63">
        <v>43930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43931</v>
      </c>
      <c r="I7" s="66" t="s">
        <v>84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43937</v>
      </c>
      <c r="N7" s="69" t="s">
        <v>85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43945</v>
      </c>
      <c r="S7" s="66" t="s">
        <v>85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ht="90" x14ac:dyDescent="0.25">
      <c r="A8" s="73">
        <v>2</v>
      </c>
      <c r="B8" s="73" t="str">
        <f>Cronograma!B11</f>
        <v>Língua Portuguesa</v>
      </c>
      <c r="C8" s="108" t="s">
        <v>118</v>
      </c>
      <c r="D8" s="63">
        <v>43931</v>
      </c>
      <c r="E8" s="64">
        <v>0.29166666666666669</v>
      </c>
      <c r="F8" s="64">
        <v>0.33333333333333331</v>
      </c>
      <c r="G8" s="65">
        <f t="shared" ref="G8:G16" si="1">F8-E8</f>
        <v>4.166666666666663E-2</v>
      </c>
      <c r="H8" s="66">
        <f t="shared" ref="H8:H16" si="2">IF(D8="","",D8+DAY(1))</f>
        <v>43932</v>
      </c>
      <c r="I8" s="66" t="s">
        <v>84</v>
      </c>
      <c r="J8" s="67">
        <v>0.29166666666666669</v>
      </c>
      <c r="K8" s="67">
        <v>0.33333333333333331</v>
      </c>
      <c r="L8" s="65">
        <f t="shared" ref="L8:L16" si="3">IF(I8="sim",K8-J8,0)</f>
        <v>0</v>
      </c>
      <c r="M8" s="68">
        <f t="shared" ref="M8:M16" si="4">IF(D8="","",D8+DAY(7))</f>
        <v>43938</v>
      </c>
      <c r="N8" s="69" t="s">
        <v>85</v>
      </c>
      <c r="O8" s="70">
        <v>0.29166666666666669</v>
      </c>
      <c r="P8" s="70">
        <v>0.33333333333333331</v>
      </c>
      <c r="Q8" s="65">
        <f t="shared" ref="Q8:Q16" si="5">IF(N8="sim",P8-O8,0)</f>
        <v>4.166666666666663E-2</v>
      </c>
      <c r="R8" s="71">
        <f t="shared" ref="R8:R16" si="6">IF(D8="","",D8+DAY(15))</f>
        <v>43946</v>
      </c>
      <c r="S8" s="66" t="s">
        <v>85</v>
      </c>
      <c r="T8" s="64">
        <v>0.29166666666666669</v>
      </c>
      <c r="U8" s="64">
        <v>0.33333333333333331</v>
      </c>
      <c r="V8" s="65">
        <f t="shared" ref="V8:V16" si="7">IF(S8="sim",U8-T8,0)</f>
        <v>4.166666666666663E-2</v>
      </c>
      <c r="W8" s="72">
        <f t="shared" ref="W8:W16" si="8">G8+L8+Q8+V8</f>
        <v>0.12499999999999989</v>
      </c>
    </row>
    <row r="9" spans="1:23" ht="45" x14ac:dyDescent="0.25">
      <c r="A9" s="73">
        <v>3</v>
      </c>
      <c r="B9" s="73" t="str">
        <f>Cronograma!B12</f>
        <v>Raciocínio Lógico</v>
      </c>
      <c r="C9" s="108" t="s">
        <v>119</v>
      </c>
      <c r="D9" s="63">
        <v>43932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43933</v>
      </c>
      <c r="I9" s="66" t="s">
        <v>84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43939</v>
      </c>
      <c r="N9" s="69" t="s">
        <v>85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43947</v>
      </c>
      <c r="S9" s="66" t="s">
        <v>85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ht="75" x14ac:dyDescent="0.25">
      <c r="A10" s="73">
        <v>4</v>
      </c>
      <c r="B10" s="73" t="str">
        <f>Cronograma!B13</f>
        <v>Noções de Direito Administrativo</v>
      </c>
      <c r="C10" s="108" t="s">
        <v>120</v>
      </c>
      <c r="D10" s="63">
        <v>43933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43934</v>
      </c>
      <c r="I10" s="66" t="s">
        <v>84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43940</v>
      </c>
      <c r="N10" s="69" t="s">
        <v>85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43948</v>
      </c>
      <c r="S10" s="66" t="s">
        <v>85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ht="30" x14ac:dyDescent="0.25">
      <c r="A11" s="62">
        <v>5</v>
      </c>
      <c r="B11" s="62" t="str">
        <f>Cronograma!B14</f>
        <v xml:space="preserve">Noções de Direito Constitucional </v>
      </c>
      <c r="C11" s="108" t="s">
        <v>121</v>
      </c>
      <c r="D11" s="63">
        <v>43934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43935</v>
      </c>
      <c r="I11" s="66" t="s">
        <v>84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43941</v>
      </c>
      <c r="N11" s="69" t="s">
        <v>85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43949</v>
      </c>
      <c r="S11" s="66" t="s">
        <v>85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x14ac:dyDescent="0.25">
      <c r="A12" s="73">
        <v>6</v>
      </c>
      <c r="B12" s="73" t="str">
        <f>Cronograma!B15</f>
        <v xml:space="preserve">Noções de Direito Processual Penal </v>
      </c>
      <c r="C12" s="105"/>
      <c r="D12" s="63">
        <v>43935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43936</v>
      </c>
      <c r="I12" s="66" t="s">
        <v>84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43942</v>
      </c>
      <c r="N12" s="69" t="s">
        <v>85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43950</v>
      </c>
      <c r="S12" s="66" t="s">
        <v>85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x14ac:dyDescent="0.25">
      <c r="A13" s="73">
        <v>7</v>
      </c>
      <c r="B13" s="73" t="str">
        <f>Cronograma!B16</f>
        <v xml:space="preserve">Noções de Legislação Penal Especial </v>
      </c>
      <c r="C13" s="105"/>
      <c r="D13" s="63">
        <v>43936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43937</v>
      </c>
      <c r="I13" s="66" t="s">
        <v>84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43943</v>
      </c>
      <c r="N13" s="69" t="s">
        <v>85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43951</v>
      </c>
      <c r="S13" s="66" t="s">
        <v>85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x14ac:dyDescent="0.25">
      <c r="A14" s="80"/>
      <c r="B14" s="80"/>
      <c r="C14" s="105"/>
      <c r="D14" s="63">
        <v>43937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43938</v>
      </c>
      <c r="I14" s="66" t="s">
        <v>84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43944</v>
      </c>
      <c r="N14" s="69" t="s">
        <v>85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43952</v>
      </c>
      <c r="S14" s="66" t="s">
        <v>85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x14ac:dyDescent="0.25">
      <c r="A15" s="80"/>
      <c r="B15" s="80"/>
      <c r="C15" s="105"/>
      <c r="D15" s="63">
        <v>43938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66">
        <f t="shared" si="2"/>
        <v>43939</v>
      </c>
      <c r="I15" s="66" t="s">
        <v>84</v>
      </c>
      <c r="J15" s="67">
        <v>0.29166666666666669</v>
      </c>
      <c r="K15" s="67">
        <v>0.33333333333333331</v>
      </c>
      <c r="L15" s="65">
        <f t="shared" si="3"/>
        <v>0</v>
      </c>
      <c r="M15" s="68">
        <f t="shared" si="4"/>
        <v>43945</v>
      </c>
      <c r="N15" s="69" t="s">
        <v>85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43953</v>
      </c>
      <c r="S15" s="66" t="s">
        <v>85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ht="15.75" thickBot="1" x14ac:dyDescent="0.3">
      <c r="A16" s="80"/>
      <c r="B16" s="80"/>
      <c r="C16" s="106"/>
      <c r="D16" s="63">
        <v>43939</v>
      </c>
      <c r="E16" s="64">
        <v>0.29166666666666669</v>
      </c>
      <c r="F16" s="64">
        <v>0.33333333333333331</v>
      </c>
      <c r="G16" s="65">
        <f t="shared" si="1"/>
        <v>4.166666666666663E-2</v>
      </c>
      <c r="H16" s="66">
        <f t="shared" si="2"/>
        <v>43940</v>
      </c>
      <c r="I16" s="66" t="s">
        <v>84</v>
      </c>
      <c r="J16" s="67">
        <v>0.29166666666666669</v>
      </c>
      <c r="K16" s="67">
        <v>0.33333333333333331</v>
      </c>
      <c r="L16" s="65">
        <f t="shared" si="3"/>
        <v>0</v>
      </c>
      <c r="M16" s="68">
        <f t="shared" si="4"/>
        <v>43946</v>
      </c>
      <c r="N16" s="69" t="s">
        <v>85</v>
      </c>
      <c r="O16" s="70">
        <v>0.29166666666666669</v>
      </c>
      <c r="P16" s="70">
        <v>0.33333333333333331</v>
      </c>
      <c r="Q16" s="65">
        <f t="shared" si="5"/>
        <v>4.166666666666663E-2</v>
      </c>
      <c r="R16" s="71">
        <f t="shared" si="6"/>
        <v>43954</v>
      </c>
      <c r="S16" s="66" t="s">
        <v>85</v>
      </c>
      <c r="T16" s="64">
        <v>0.29166666666666669</v>
      </c>
      <c r="U16" s="64">
        <v>0.33333333333333331</v>
      </c>
      <c r="V16" s="65">
        <f t="shared" si="7"/>
        <v>4.166666666666663E-2</v>
      </c>
      <c r="W16" s="72">
        <f t="shared" si="8"/>
        <v>0.12499999999999989</v>
      </c>
    </row>
    <row r="17" spans="3:17" ht="15.75" thickBot="1" x14ac:dyDescent="0.3">
      <c r="C17" s="102" t="s">
        <v>86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4"/>
    </row>
    <row r="18" spans="3:17" x14ac:dyDescent="0.25">
      <c r="C18" s="93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5"/>
    </row>
    <row r="19" spans="3:17" x14ac:dyDescent="0.25">
      <c r="C19" s="96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8"/>
    </row>
    <row r="20" spans="3:17" x14ac:dyDescent="0.25">
      <c r="C20" s="96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8"/>
    </row>
    <row r="21" spans="3:17" x14ac:dyDescent="0.25">
      <c r="C21" s="96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8"/>
    </row>
    <row r="22" spans="3:17" ht="15.75" thickBot="1" x14ac:dyDescent="0.3">
      <c r="C22" s="9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1"/>
    </row>
  </sheetData>
  <sheetProtection algorithmName="SHA-512" hashValue="mFDJE6oSMILSmVegDeQz9iqvok7BmzCkpUF6MU9trVxWoBmjaXRlwqpyL7MxhhgKT2hgIhmQJefwixTuyZBC1w==" saltValue="Iaz5BAgFOc0069JPB3nsGA==" spinCount="100000" sheet="1" selectLockedCells="1"/>
  <mergeCells count="2">
    <mergeCell ref="C17:Q17"/>
    <mergeCell ref="C18:Q22"/>
  </mergeCells>
  <dataValidations disablePrompts="1" count="1">
    <dataValidation type="list" allowBlank="1" showInputMessage="1" showErrorMessage="1" sqref="S7:S16 I7:I16 N7:N16" xr:uid="{00000000-0002-0000-0800-000000000000}">
      <formula1>"Sim, Não"</formula1>
    </dataValidation>
  </dataValidations>
  <hyperlinks>
    <hyperlink ref="A13:B13" location="'D7'!B13" display="'D7'!B13" xr:uid="{63886186-5454-4D00-991A-CB29F05F8CE9}"/>
    <hyperlink ref="A12:B12" location="'D6'!B12" display="'D6'!B12" xr:uid="{322B70EC-9330-4074-B75E-194C9DB14DDE}"/>
    <hyperlink ref="A11:B11" location="'D5'!B11" display="'D5'!B11" xr:uid="{941434C2-D363-4125-BF65-0CB59D664841}"/>
    <hyperlink ref="A10:B10" location="'D4'!B10" display="'D4'!B10" xr:uid="{03F21FD2-6E4A-46FE-BED5-6F43B8B7641D}"/>
    <hyperlink ref="A9:B9" location="'D3'!B9" display="'D3'!B9" xr:uid="{224B57C5-5E66-483A-988F-046B47A990A3}"/>
    <hyperlink ref="A7:B7" location="Informática!A1" display="Informática!A1" xr:uid="{8661167D-41BF-416A-9FE3-1F7E176A9B53}"/>
    <hyperlink ref="A8:B8" location="'D2'!B8" display="'D2'!B8" xr:uid="{5011EF1B-1592-4769-91E5-D1D31BBEF40B}"/>
    <hyperlink ref="B8" location="'Língua Portuguesa'!A1" display="'Língua Portuguesa'!A1" xr:uid="{C4CADA5F-11C5-4850-9DA7-0903618F86E9}"/>
    <hyperlink ref="B9" location="'Raciocínio Lógico'!A1" display="'Raciocínio Lógico'!A1" xr:uid="{C5D22B2C-6CBA-4E4F-87BE-C13F7FF4DAFF}"/>
    <hyperlink ref="B10" location="'Noções de Dir. Administrativo'!A1" display="'Noções de Dir. Administrativo'!A1" xr:uid="{E84BB182-4725-4741-8760-06D24CA9685A}"/>
    <hyperlink ref="B11" location="'Noções de Dir. Constitucional'!A1" display="'Noções de Dir. Constitucional'!A1" xr:uid="{4F2BF109-754B-4D5D-A8DA-4C7741EB123D}"/>
    <hyperlink ref="B12" location="'Noções de Dir. Processual Penal'!A1" display="'Noções de Dir. Processual Penal'!A1" xr:uid="{0538F884-C891-4713-BDC3-448D5F4215A9}"/>
    <hyperlink ref="B13" location="'Noções de Legis. Penal Especial'!A1" display="'Noções de Legis. Penal Especial'!A1" xr:uid="{CA477912-2A0B-49D9-9DD5-6CC758D0BE7E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Capa</vt:lpstr>
      <vt:lpstr>Informações l Concurso</vt:lpstr>
      <vt:lpstr>Cronograma</vt:lpstr>
      <vt:lpstr>Quadro de horários</vt:lpstr>
      <vt:lpstr>Informática</vt:lpstr>
      <vt:lpstr>Língua Portuguesa</vt:lpstr>
      <vt:lpstr>Raciocínio Lógico</vt:lpstr>
      <vt:lpstr>Noções de Dir. Administrativo</vt:lpstr>
      <vt:lpstr>Noções de Dir. Constitucional</vt:lpstr>
      <vt:lpstr>Noções de Dir. Processual Penal</vt:lpstr>
      <vt:lpstr>Noções de Legis. Penal Especial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2020-04-09T20:23:11Z</dcterms:modified>
</cp:coreProperties>
</file>