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149" documentId="8_{80714098-4053-407E-8312-F607E50B4265}" xr6:coauthVersionLast="45" xr6:coauthVersionMax="45" xr10:uidLastSave="{F14C5A5A-D926-4B9A-BE51-822C49FDCD0A}"/>
  <bookViews>
    <workbookView xWindow="-120" yWindow="-120" windowWidth="29040" windowHeight="15840" activeTab="4" xr2:uid="{00000000-000D-0000-FFFF-FFFF00000000}"/>
  </bookViews>
  <sheets>
    <sheet name="Capa" sheetId="1" r:id="rId1"/>
    <sheet name="Informações l Concurso" sheetId="3" r:id="rId2"/>
    <sheet name="Cronograma" sheetId="2" r:id="rId3"/>
    <sheet name="Quadro de horários" sheetId="5" r:id="rId4"/>
    <sheet name="Informática" sheetId="6" r:id="rId5"/>
    <sheet name="Direito Administrativo" sheetId="7" r:id="rId6"/>
    <sheet name="Direito Constitucional" sheetId="9" r:id="rId7"/>
    <sheet name="Direito Penal " sheetId="10" r:id="rId8"/>
    <sheet name="Direito Processual Penal" sheetId="11" r:id="rId9"/>
    <sheet name="Legislação Penal Especial" sheetId="12" r:id="rId10"/>
    <sheet name="Criminologia" sheetId="13" r:id="rId11"/>
    <sheet name="Direito Civil" sheetId="14" r:id="rId12"/>
    <sheet name="Direito Humanos" sheetId="15" r:id="rId13"/>
    <sheet name="Medicina Legal" sheetId="16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6" l="1"/>
  <c r="H8" i="6"/>
  <c r="L8" i="6"/>
  <c r="M8" i="6"/>
  <c r="Q8" i="6"/>
  <c r="R8" i="6"/>
  <c r="V8" i="6"/>
  <c r="W8" i="6"/>
  <c r="G9" i="6"/>
  <c r="H9" i="6"/>
  <c r="L9" i="6"/>
  <c r="M9" i="6"/>
  <c r="Q9" i="6"/>
  <c r="R9" i="6"/>
  <c r="V9" i="6"/>
  <c r="W9" i="6"/>
  <c r="G10" i="6"/>
  <c r="H10" i="6"/>
  <c r="L10" i="6"/>
  <c r="M10" i="6"/>
  <c r="Q10" i="6"/>
  <c r="R10" i="6"/>
  <c r="V10" i="6"/>
  <c r="W10" i="6"/>
  <c r="G11" i="6"/>
  <c r="H11" i="6"/>
  <c r="L11" i="6"/>
  <c r="M11" i="6"/>
  <c r="Q11" i="6"/>
  <c r="R11" i="6"/>
  <c r="V11" i="6"/>
  <c r="W11" i="6"/>
  <c r="G12" i="6"/>
  <c r="H12" i="6"/>
  <c r="L12" i="6"/>
  <c r="M12" i="6"/>
  <c r="Q12" i="6"/>
  <c r="R12" i="6"/>
  <c r="V12" i="6"/>
  <c r="W12" i="6"/>
  <c r="G13" i="6"/>
  <c r="H13" i="6"/>
  <c r="L13" i="6"/>
  <c r="M13" i="6"/>
  <c r="Q13" i="6"/>
  <c r="R13" i="6"/>
  <c r="V13" i="6"/>
  <c r="W13" i="6"/>
  <c r="G14" i="6"/>
  <c r="H14" i="6"/>
  <c r="L14" i="6"/>
  <c r="M14" i="6"/>
  <c r="Q14" i="6"/>
  <c r="R14" i="6"/>
  <c r="V14" i="6"/>
  <c r="W14" i="6"/>
  <c r="G15" i="6"/>
  <c r="H15" i="6"/>
  <c r="L15" i="6"/>
  <c r="M15" i="6"/>
  <c r="Q15" i="6"/>
  <c r="R15" i="6"/>
  <c r="V15" i="6"/>
  <c r="W15" i="6"/>
  <c r="G16" i="6"/>
  <c r="H16" i="6"/>
  <c r="L16" i="6"/>
  <c r="M16" i="6"/>
  <c r="Q16" i="6"/>
  <c r="R16" i="6"/>
  <c r="V16" i="6"/>
  <c r="W16" i="6"/>
  <c r="G17" i="6"/>
  <c r="H17" i="6"/>
  <c r="L17" i="6"/>
  <c r="M17" i="6"/>
  <c r="Q17" i="6"/>
  <c r="R17" i="6"/>
  <c r="V17" i="6"/>
  <c r="W17" i="6"/>
  <c r="G18" i="6"/>
  <c r="H18" i="6"/>
  <c r="L18" i="6"/>
  <c r="M18" i="6"/>
  <c r="Q18" i="6"/>
  <c r="R18" i="6"/>
  <c r="V18" i="6"/>
  <c r="W18" i="6"/>
  <c r="G19" i="6"/>
  <c r="H19" i="6"/>
  <c r="L19" i="6"/>
  <c r="M19" i="6"/>
  <c r="Q19" i="6"/>
  <c r="R19" i="6"/>
  <c r="V19" i="6"/>
  <c r="W19" i="6"/>
  <c r="G20" i="6"/>
  <c r="H20" i="6"/>
  <c r="L20" i="6"/>
  <c r="M20" i="6"/>
  <c r="Q20" i="6"/>
  <c r="R20" i="6"/>
  <c r="V20" i="6"/>
  <c r="W20" i="6"/>
  <c r="G21" i="6"/>
  <c r="H21" i="6"/>
  <c r="L21" i="6"/>
  <c r="M21" i="6"/>
  <c r="Q21" i="6"/>
  <c r="R21" i="6"/>
  <c r="V21" i="6"/>
  <c r="W21" i="6"/>
  <c r="G22" i="6"/>
  <c r="H22" i="6"/>
  <c r="L22" i="6"/>
  <c r="M22" i="6"/>
  <c r="Q22" i="6"/>
  <c r="R22" i="6"/>
  <c r="V22" i="6"/>
  <c r="W22" i="6"/>
  <c r="G23" i="6"/>
  <c r="H23" i="6"/>
  <c r="L23" i="6"/>
  <c r="M23" i="6"/>
  <c r="Q23" i="6"/>
  <c r="R23" i="6"/>
  <c r="V23" i="6"/>
  <c r="W23" i="6"/>
  <c r="G24" i="6"/>
  <c r="H24" i="6"/>
  <c r="L24" i="6"/>
  <c r="M24" i="6"/>
  <c r="Q24" i="6"/>
  <c r="R24" i="6"/>
  <c r="V24" i="6"/>
  <c r="W24" i="6"/>
  <c r="G25" i="6"/>
  <c r="H25" i="6"/>
  <c r="L25" i="6"/>
  <c r="M25" i="6"/>
  <c r="Q25" i="6"/>
  <c r="R25" i="6"/>
  <c r="V25" i="6"/>
  <c r="W25" i="6"/>
  <c r="G8" i="7"/>
  <c r="H8" i="7"/>
  <c r="L8" i="7"/>
  <c r="M8" i="7"/>
  <c r="Q8" i="7"/>
  <c r="R8" i="7"/>
  <c r="V8" i="7"/>
  <c r="W8" i="7"/>
  <c r="G9" i="7"/>
  <c r="H9" i="7"/>
  <c r="L9" i="7"/>
  <c r="M9" i="7"/>
  <c r="Q9" i="7"/>
  <c r="R9" i="7"/>
  <c r="V9" i="7"/>
  <c r="W9" i="7"/>
  <c r="G10" i="7"/>
  <c r="H10" i="7"/>
  <c r="L10" i="7"/>
  <c r="M10" i="7"/>
  <c r="Q10" i="7"/>
  <c r="R10" i="7"/>
  <c r="V10" i="7"/>
  <c r="W10" i="7"/>
  <c r="G11" i="7"/>
  <c r="H11" i="7"/>
  <c r="L11" i="7"/>
  <c r="M11" i="7"/>
  <c r="Q11" i="7"/>
  <c r="R11" i="7"/>
  <c r="V11" i="7"/>
  <c r="W11" i="7"/>
  <c r="G12" i="7"/>
  <c r="H12" i="7"/>
  <c r="L12" i="7"/>
  <c r="M12" i="7"/>
  <c r="Q12" i="7"/>
  <c r="R12" i="7"/>
  <c r="V12" i="7"/>
  <c r="W12" i="7"/>
  <c r="G13" i="7"/>
  <c r="H13" i="7"/>
  <c r="L13" i="7"/>
  <c r="M13" i="7"/>
  <c r="Q13" i="7"/>
  <c r="R13" i="7"/>
  <c r="V13" i="7"/>
  <c r="W13" i="7"/>
  <c r="G14" i="7"/>
  <c r="H14" i="7"/>
  <c r="L14" i="7"/>
  <c r="M14" i="7"/>
  <c r="Q14" i="7"/>
  <c r="R14" i="7"/>
  <c r="V14" i="7"/>
  <c r="W14" i="7"/>
  <c r="G15" i="7"/>
  <c r="H15" i="7"/>
  <c r="L15" i="7"/>
  <c r="M15" i="7"/>
  <c r="Q15" i="7"/>
  <c r="R15" i="7"/>
  <c r="V15" i="7"/>
  <c r="W15" i="7"/>
  <c r="G16" i="7"/>
  <c r="H16" i="7"/>
  <c r="L16" i="7"/>
  <c r="M16" i="7"/>
  <c r="Q16" i="7"/>
  <c r="R16" i="7"/>
  <c r="V16" i="7"/>
  <c r="W16" i="7"/>
  <c r="G17" i="7"/>
  <c r="H17" i="7"/>
  <c r="L17" i="7"/>
  <c r="M17" i="7"/>
  <c r="Q17" i="7"/>
  <c r="R17" i="7"/>
  <c r="V17" i="7"/>
  <c r="W17" i="7"/>
  <c r="G8" i="9"/>
  <c r="H8" i="9"/>
  <c r="L8" i="9"/>
  <c r="M8" i="9"/>
  <c r="Q8" i="9"/>
  <c r="R8" i="9"/>
  <c r="V8" i="9"/>
  <c r="W8" i="9"/>
  <c r="G9" i="9"/>
  <c r="H9" i="9"/>
  <c r="L9" i="9"/>
  <c r="M9" i="9"/>
  <c r="Q9" i="9"/>
  <c r="R9" i="9"/>
  <c r="V9" i="9"/>
  <c r="W9" i="9"/>
  <c r="G10" i="9"/>
  <c r="H10" i="9"/>
  <c r="L10" i="9"/>
  <c r="M10" i="9"/>
  <c r="Q10" i="9"/>
  <c r="R10" i="9"/>
  <c r="V10" i="9"/>
  <c r="W10" i="9"/>
  <c r="G11" i="9"/>
  <c r="H11" i="9"/>
  <c r="L11" i="9"/>
  <c r="M11" i="9"/>
  <c r="Q11" i="9"/>
  <c r="R11" i="9"/>
  <c r="V11" i="9"/>
  <c r="W11" i="9"/>
  <c r="G12" i="9"/>
  <c r="H12" i="9"/>
  <c r="L12" i="9"/>
  <c r="M12" i="9"/>
  <c r="Q12" i="9"/>
  <c r="R12" i="9"/>
  <c r="V12" i="9"/>
  <c r="W12" i="9"/>
  <c r="G13" i="9"/>
  <c r="H13" i="9"/>
  <c r="L13" i="9"/>
  <c r="M13" i="9"/>
  <c r="Q13" i="9"/>
  <c r="R13" i="9"/>
  <c r="V13" i="9"/>
  <c r="W13" i="9"/>
  <c r="G14" i="9"/>
  <c r="H14" i="9"/>
  <c r="L14" i="9"/>
  <c r="M14" i="9"/>
  <c r="Q14" i="9"/>
  <c r="R14" i="9"/>
  <c r="V14" i="9"/>
  <c r="W14" i="9"/>
  <c r="G15" i="9"/>
  <c r="H15" i="9"/>
  <c r="L15" i="9"/>
  <c r="M15" i="9"/>
  <c r="Q15" i="9"/>
  <c r="R15" i="9"/>
  <c r="V15" i="9"/>
  <c r="W15" i="9"/>
  <c r="G16" i="9"/>
  <c r="H16" i="9"/>
  <c r="L16" i="9"/>
  <c r="M16" i="9"/>
  <c r="Q16" i="9"/>
  <c r="R16" i="9"/>
  <c r="V16" i="9"/>
  <c r="W16" i="9"/>
  <c r="G17" i="9"/>
  <c r="H17" i="9"/>
  <c r="L17" i="9"/>
  <c r="M17" i="9"/>
  <c r="Q17" i="9"/>
  <c r="R17" i="9"/>
  <c r="V17" i="9"/>
  <c r="W17" i="9"/>
  <c r="G18" i="9"/>
  <c r="H18" i="9"/>
  <c r="L18" i="9"/>
  <c r="M18" i="9"/>
  <c r="Q18" i="9"/>
  <c r="R18" i="9"/>
  <c r="V18" i="9"/>
  <c r="W18" i="9"/>
  <c r="G19" i="9"/>
  <c r="H19" i="9"/>
  <c r="L19" i="9"/>
  <c r="M19" i="9"/>
  <c r="Q19" i="9"/>
  <c r="R19" i="9"/>
  <c r="V19" i="9"/>
  <c r="W19" i="9"/>
  <c r="G20" i="9"/>
  <c r="H20" i="9"/>
  <c r="L20" i="9"/>
  <c r="M20" i="9"/>
  <c r="Q20" i="9"/>
  <c r="R20" i="9"/>
  <c r="V20" i="9"/>
  <c r="W20" i="9"/>
  <c r="G21" i="9"/>
  <c r="H21" i="9"/>
  <c r="L21" i="9"/>
  <c r="M21" i="9"/>
  <c r="Q21" i="9"/>
  <c r="R21" i="9"/>
  <c r="V21" i="9"/>
  <c r="W21" i="9"/>
  <c r="G22" i="9"/>
  <c r="H22" i="9"/>
  <c r="L22" i="9"/>
  <c r="M22" i="9"/>
  <c r="Q22" i="9"/>
  <c r="R22" i="9"/>
  <c r="V22" i="9"/>
  <c r="W22" i="9"/>
  <c r="G8" i="10"/>
  <c r="H8" i="10"/>
  <c r="L8" i="10"/>
  <c r="M8" i="10"/>
  <c r="Q8" i="10"/>
  <c r="R8" i="10"/>
  <c r="V8" i="10"/>
  <c r="W8" i="10"/>
  <c r="G9" i="10"/>
  <c r="H9" i="10"/>
  <c r="L9" i="10"/>
  <c r="M9" i="10"/>
  <c r="Q9" i="10"/>
  <c r="R9" i="10"/>
  <c r="V9" i="10"/>
  <c r="W9" i="10"/>
  <c r="G10" i="10"/>
  <c r="H10" i="10"/>
  <c r="L10" i="10"/>
  <c r="M10" i="10"/>
  <c r="Q10" i="10"/>
  <c r="R10" i="10"/>
  <c r="V10" i="10"/>
  <c r="W10" i="10"/>
  <c r="G11" i="10"/>
  <c r="H11" i="10"/>
  <c r="L11" i="10"/>
  <c r="M11" i="10"/>
  <c r="Q11" i="10"/>
  <c r="R11" i="10"/>
  <c r="V11" i="10"/>
  <c r="W11" i="10"/>
  <c r="G12" i="10"/>
  <c r="H12" i="10"/>
  <c r="L12" i="10"/>
  <c r="M12" i="10"/>
  <c r="Q12" i="10"/>
  <c r="R12" i="10"/>
  <c r="V12" i="10"/>
  <c r="W12" i="10"/>
  <c r="G13" i="10"/>
  <c r="H13" i="10"/>
  <c r="L13" i="10"/>
  <c r="M13" i="10"/>
  <c r="Q13" i="10"/>
  <c r="R13" i="10"/>
  <c r="V13" i="10"/>
  <c r="W13" i="10"/>
  <c r="G14" i="10"/>
  <c r="H14" i="10"/>
  <c r="L14" i="10"/>
  <c r="M14" i="10"/>
  <c r="Q14" i="10"/>
  <c r="R14" i="10"/>
  <c r="V14" i="10"/>
  <c r="W14" i="10"/>
  <c r="G15" i="10"/>
  <c r="H15" i="10"/>
  <c r="L15" i="10"/>
  <c r="M15" i="10"/>
  <c r="Q15" i="10"/>
  <c r="R15" i="10"/>
  <c r="V15" i="10"/>
  <c r="W15" i="10"/>
  <c r="G16" i="10"/>
  <c r="H16" i="10"/>
  <c r="L16" i="10"/>
  <c r="M16" i="10"/>
  <c r="Q16" i="10"/>
  <c r="R16" i="10"/>
  <c r="V16" i="10"/>
  <c r="W16" i="10"/>
  <c r="G17" i="10"/>
  <c r="H17" i="10"/>
  <c r="L17" i="10"/>
  <c r="M17" i="10"/>
  <c r="Q17" i="10"/>
  <c r="R17" i="10"/>
  <c r="V17" i="10"/>
  <c r="W17" i="10"/>
  <c r="G18" i="10"/>
  <c r="H18" i="10"/>
  <c r="L18" i="10"/>
  <c r="M18" i="10"/>
  <c r="Q18" i="10"/>
  <c r="R18" i="10"/>
  <c r="V18" i="10"/>
  <c r="W18" i="10"/>
  <c r="G19" i="10"/>
  <c r="H19" i="10"/>
  <c r="L19" i="10"/>
  <c r="M19" i="10"/>
  <c r="Q19" i="10"/>
  <c r="R19" i="10"/>
  <c r="V19" i="10"/>
  <c r="W19" i="10"/>
  <c r="G20" i="10"/>
  <c r="H20" i="10"/>
  <c r="L20" i="10"/>
  <c r="M20" i="10"/>
  <c r="Q20" i="10"/>
  <c r="R20" i="10"/>
  <c r="V20" i="10"/>
  <c r="W20" i="10"/>
  <c r="G21" i="10"/>
  <c r="H21" i="10"/>
  <c r="L21" i="10"/>
  <c r="M21" i="10"/>
  <c r="Q21" i="10"/>
  <c r="R21" i="10"/>
  <c r="V21" i="10"/>
  <c r="W21" i="10"/>
  <c r="G22" i="10"/>
  <c r="H22" i="10"/>
  <c r="L22" i="10"/>
  <c r="M22" i="10"/>
  <c r="Q22" i="10"/>
  <c r="R22" i="10"/>
  <c r="V22" i="10"/>
  <c r="W22" i="10"/>
  <c r="G8" i="11"/>
  <c r="H8" i="11"/>
  <c r="L8" i="11"/>
  <c r="M8" i="11"/>
  <c r="Q8" i="11"/>
  <c r="R8" i="11"/>
  <c r="V8" i="11"/>
  <c r="W8" i="11"/>
  <c r="G9" i="11"/>
  <c r="H9" i="11"/>
  <c r="L9" i="11"/>
  <c r="M9" i="11"/>
  <c r="Q9" i="11"/>
  <c r="R9" i="11"/>
  <c r="V9" i="11"/>
  <c r="W9" i="11"/>
  <c r="G10" i="11"/>
  <c r="H10" i="11"/>
  <c r="L10" i="11"/>
  <c r="M10" i="11"/>
  <c r="Q10" i="11"/>
  <c r="R10" i="11"/>
  <c r="V10" i="11"/>
  <c r="W10" i="11"/>
  <c r="G11" i="11"/>
  <c r="H11" i="11"/>
  <c r="L11" i="11"/>
  <c r="M11" i="11"/>
  <c r="Q11" i="11"/>
  <c r="R11" i="11"/>
  <c r="V11" i="11"/>
  <c r="W11" i="11"/>
  <c r="G12" i="11"/>
  <c r="H12" i="11"/>
  <c r="L12" i="11"/>
  <c r="M12" i="11"/>
  <c r="Q12" i="11"/>
  <c r="R12" i="11"/>
  <c r="V12" i="11"/>
  <c r="W12" i="11"/>
  <c r="G13" i="11"/>
  <c r="H13" i="11"/>
  <c r="L13" i="11"/>
  <c r="M13" i="11"/>
  <c r="Q13" i="11"/>
  <c r="R13" i="11"/>
  <c r="V13" i="11"/>
  <c r="W13" i="11"/>
  <c r="G14" i="11"/>
  <c r="H14" i="11"/>
  <c r="L14" i="11"/>
  <c r="M14" i="11"/>
  <c r="Q14" i="11"/>
  <c r="R14" i="11"/>
  <c r="V14" i="11"/>
  <c r="W14" i="11"/>
  <c r="G15" i="11"/>
  <c r="H15" i="11"/>
  <c r="L15" i="11"/>
  <c r="M15" i="11"/>
  <c r="Q15" i="11"/>
  <c r="R15" i="11"/>
  <c r="V15" i="11"/>
  <c r="W15" i="11"/>
  <c r="G16" i="11"/>
  <c r="H16" i="11"/>
  <c r="L16" i="11"/>
  <c r="M16" i="11"/>
  <c r="Q16" i="11"/>
  <c r="R16" i="11"/>
  <c r="V16" i="11"/>
  <c r="W16" i="11"/>
  <c r="G17" i="11"/>
  <c r="H17" i="11"/>
  <c r="L17" i="11"/>
  <c r="M17" i="11"/>
  <c r="Q17" i="11"/>
  <c r="R17" i="11"/>
  <c r="V17" i="11"/>
  <c r="W17" i="11"/>
  <c r="G18" i="11"/>
  <c r="H18" i="11"/>
  <c r="L18" i="11"/>
  <c r="M18" i="11"/>
  <c r="Q18" i="11"/>
  <c r="R18" i="11"/>
  <c r="V18" i="11"/>
  <c r="W18" i="11"/>
  <c r="G19" i="11"/>
  <c r="H19" i="11"/>
  <c r="L19" i="11"/>
  <c r="M19" i="11"/>
  <c r="Q19" i="11"/>
  <c r="R19" i="11"/>
  <c r="V19" i="11"/>
  <c r="W19" i="11"/>
  <c r="G20" i="11"/>
  <c r="H20" i="11"/>
  <c r="L20" i="11"/>
  <c r="M20" i="11"/>
  <c r="Q20" i="11"/>
  <c r="R20" i="11"/>
  <c r="V20" i="11"/>
  <c r="W20" i="11"/>
  <c r="G21" i="11"/>
  <c r="H21" i="11"/>
  <c r="L21" i="11"/>
  <c r="M21" i="11"/>
  <c r="Q21" i="11"/>
  <c r="R21" i="11"/>
  <c r="V21" i="11"/>
  <c r="W21" i="11"/>
  <c r="G22" i="11"/>
  <c r="H22" i="11"/>
  <c r="L22" i="11"/>
  <c r="M22" i="11"/>
  <c r="Q22" i="11"/>
  <c r="R22" i="11"/>
  <c r="V22" i="11"/>
  <c r="W22" i="11"/>
  <c r="G23" i="11"/>
  <c r="H23" i="11"/>
  <c r="L23" i="11"/>
  <c r="M23" i="11"/>
  <c r="Q23" i="11"/>
  <c r="R23" i="11"/>
  <c r="V23" i="11"/>
  <c r="W23" i="11"/>
  <c r="G24" i="11"/>
  <c r="H24" i="11"/>
  <c r="L24" i="11"/>
  <c r="M24" i="11"/>
  <c r="Q24" i="11"/>
  <c r="R24" i="11"/>
  <c r="V24" i="11"/>
  <c r="W24" i="11"/>
  <c r="G25" i="11"/>
  <c r="H25" i="11"/>
  <c r="L25" i="11"/>
  <c r="M25" i="11"/>
  <c r="Q25" i="11"/>
  <c r="R25" i="11"/>
  <c r="V25" i="11"/>
  <c r="W25" i="11"/>
  <c r="G26" i="11"/>
  <c r="H26" i="11"/>
  <c r="L26" i="11"/>
  <c r="M26" i="11"/>
  <c r="Q26" i="11"/>
  <c r="R26" i="11"/>
  <c r="V26" i="11"/>
  <c r="W26" i="11"/>
  <c r="G27" i="11"/>
  <c r="H27" i="11"/>
  <c r="L27" i="11"/>
  <c r="M27" i="11"/>
  <c r="Q27" i="11"/>
  <c r="R27" i="11"/>
  <c r="V27" i="11"/>
  <c r="W27" i="11"/>
  <c r="G28" i="11"/>
  <c r="H28" i="11"/>
  <c r="L28" i="11"/>
  <c r="M28" i="11"/>
  <c r="Q28" i="11"/>
  <c r="R28" i="11"/>
  <c r="V28" i="11"/>
  <c r="W28" i="11"/>
  <c r="G29" i="11"/>
  <c r="H29" i="11"/>
  <c r="L29" i="11"/>
  <c r="M29" i="11"/>
  <c r="Q29" i="11"/>
  <c r="R29" i="11"/>
  <c r="V29" i="11"/>
  <c r="W29" i="11"/>
  <c r="G8" i="12"/>
  <c r="H8" i="12"/>
  <c r="L8" i="12"/>
  <c r="M8" i="12"/>
  <c r="Q8" i="12"/>
  <c r="R8" i="12"/>
  <c r="V8" i="12"/>
  <c r="W8" i="12"/>
  <c r="G9" i="12"/>
  <c r="H9" i="12"/>
  <c r="L9" i="12"/>
  <c r="M9" i="12"/>
  <c r="Q9" i="12"/>
  <c r="R9" i="12"/>
  <c r="V9" i="12"/>
  <c r="W9" i="12"/>
  <c r="G10" i="12"/>
  <c r="H10" i="12"/>
  <c r="L10" i="12"/>
  <c r="M10" i="12"/>
  <c r="Q10" i="12"/>
  <c r="R10" i="12"/>
  <c r="V10" i="12"/>
  <c r="W10" i="12"/>
  <c r="G11" i="12"/>
  <c r="H11" i="12"/>
  <c r="L11" i="12"/>
  <c r="M11" i="12"/>
  <c r="Q11" i="12"/>
  <c r="R11" i="12"/>
  <c r="V11" i="12"/>
  <c r="W11" i="12"/>
  <c r="G12" i="12"/>
  <c r="H12" i="12"/>
  <c r="L12" i="12"/>
  <c r="M12" i="12"/>
  <c r="Q12" i="12"/>
  <c r="R12" i="12"/>
  <c r="V12" i="12"/>
  <c r="W12" i="12"/>
  <c r="G13" i="12"/>
  <c r="H13" i="12"/>
  <c r="L13" i="12"/>
  <c r="M13" i="12"/>
  <c r="Q13" i="12"/>
  <c r="R13" i="12"/>
  <c r="V13" i="12"/>
  <c r="W13" i="12"/>
  <c r="G14" i="12"/>
  <c r="H14" i="12"/>
  <c r="L14" i="12"/>
  <c r="M14" i="12"/>
  <c r="Q14" i="12"/>
  <c r="R14" i="12"/>
  <c r="V14" i="12"/>
  <c r="W14" i="12"/>
  <c r="G15" i="12"/>
  <c r="H15" i="12"/>
  <c r="L15" i="12"/>
  <c r="M15" i="12"/>
  <c r="Q15" i="12"/>
  <c r="R15" i="12"/>
  <c r="V15" i="12"/>
  <c r="W15" i="12"/>
  <c r="G16" i="12"/>
  <c r="H16" i="12"/>
  <c r="L16" i="12"/>
  <c r="M16" i="12"/>
  <c r="Q16" i="12"/>
  <c r="R16" i="12"/>
  <c r="V16" i="12"/>
  <c r="W16" i="12"/>
  <c r="G17" i="12"/>
  <c r="H17" i="12"/>
  <c r="L17" i="12"/>
  <c r="M17" i="12"/>
  <c r="Q17" i="12"/>
  <c r="R17" i="12"/>
  <c r="V17" i="12"/>
  <c r="W17" i="12"/>
  <c r="G18" i="12"/>
  <c r="H18" i="12"/>
  <c r="L18" i="12"/>
  <c r="M18" i="12"/>
  <c r="Q18" i="12"/>
  <c r="R18" i="12"/>
  <c r="V18" i="12"/>
  <c r="W18" i="12"/>
  <c r="G19" i="12"/>
  <c r="H19" i="12"/>
  <c r="L19" i="12"/>
  <c r="M19" i="12"/>
  <c r="Q19" i="12"/>
  <c r="R19" i="12"/>
  <c r="V19" i="12"/>
  <c r="W19" i="12"/>
  <c r="G20" i="12"/>
  <c r="H20" i="12"/>
  <c r="L20" i="12"/>
  <c r="M20" i="12"/>
  <c r="Q20" i="12"/>
  <c r="R20" i="12"/>
  <c r="V20" i="12"/>
  <c r="W20" i="12"/>
  <c r="G21" i="12"/>
  <c r="H21" i="12"/>
  <c r="L21" i="12"/>
  <c r="M21" i="12"/>
  <c r="Q21" i="12"/>
  <c r="R21" i="12"/>
  <c r="V21" i="12"/>
  <c r="W21" i="12"/>
  <c r="G22" i="12"/>
  <c r="H22" i="12"/>
  <c r="L22" i="12"/>
  <c r="M22" i="12"/>
  <c r="Q22" i="12"/>
  <c r="R22" i="12"/>
  <c r="V22" i="12"/>
  <c r="W22" i="12"/>
  <c r="G23" i="12"/>
  <c r="H23" i="12"/>
  <c r="L23" i="12"/>
  <c r="M23" i="12"/>
  <c r="Q23" i="12"/>
  <c r="R23" i="12"/>
  <c r="V23" i="12"/>
  <c r="W23" i="12"/>
  <c r="G24" i="12"/>
  <c r="H24" i="12"/>
  <c r="L24" i="12"/>
  <c r="M24" i="12"/>
  <c r="Q24" i="12"/>
  <c r="R24" i="12"/>
  <c r="V24" i="12"/>
  <c r="W24" i="12"/>
  <c r="G25" i="12"/>
  <c r="H25" i="12"/>
  <c r="L25" i="12"/>
  <c r="M25" i="12"/>
  <c r="Q25" i="12"/>
  <c r="R25" i="12"/>
  <c r="V25" i="12"/>
  <c r="W25" i="12"/>
  <c r="G26" i="12"/>
  <c r="H26" i="12"/>
  <c r="L26" i="12"/>
  <c r="M26" i="12"/>
  <c r="Q26" i="12"/>
  <c r="R26" i="12"/>
  <c r="V26" i="12"/>
  <c r="W26" i="12"/>
  <c r="G27" i="12"/>
  <c r="H27" i="12"/>
  <c r="L27" i="12"/>
  <c r="M27" i="12"/>
  <c r="Q27" i="12"/>
  <c r="R27" i="12"/>
  <c r="V27" i="12"/>
  <c r="W27" i="12"/>
  <c r="G28" i="12"/>
  <c r="H28" i="12"/>
  <c r="L28" i="12"/>
  <c r="M28" i="12"/>
  <c r="Q28" i="12"/>
  <c r="R28" i="12"/>
  <c r="V28" i="12"/>
  <c r="W28" i="12"/>
  <c r="G29" i="12"/>
  <c r="H29" i="12"/>
  <c r="L29" i="12"/>
  <c r="M29" i="12"/>
  <c r="Q29" i="12"/>
  <c r="R29" i="12"/>
  <c r="V29" i="12"/>
  <c r="W29" i="12"/>
  <c r="G30" i="12"/>
  <c r="H30" i="12"/>
  <c r="L30" i="12"/>
  <c r="M30" i="12"/>
  <c r="Q30" i="12"/>
  <c r="R30" i="12"/>
  <c r="V30" i="12"/>
  <c r="W30" i="12"/>
  <c r="G31" i="12"/>
  <c r="H31" i="12"/>
  <c r="L31" i="12"/>
  <c r="M31" i="12"/>
  <c r="Q31" i="12"/>
  <c r="R31" i="12"/>
  <c r="V31" i="12"/>
  <c r="W31" i="12"/>
  <c r="G8" i="13"/>
  <c r="H8" i="13"/>
  <c r="L8" i="13"/>
  <c r="M8" i="13"/>
  <c r="Q8" i="13"/>
  <c r="R8" i="13"/>
  <c r="V8" i="13"/>
  <c r="W8" i="13"/>
  <c r="G9" i="13"/>
  <c r="H9" i="13"/>
  <c r="L9" i="13"/>
  <c r="M9" i="13"/>
  <c r="Q9" i="13"/>
  <c r="R9" i="13"/>
  <c r="V9" i="13"/>
  <c r="W9" i="13"/>
  <c r="G10" i="13"/>
  <c r="H10" i="13"/>
  <c r="L10" i="13"/>
  <c r="M10" i="13"/>
  <c r="Q10" i="13"/>
  <c r="R10" i="13"/>
  <c r="V10" i="13"/>
  <c r="W10" i="13"/>
  <c r="G11" i="13"/>
  <c r="H11" i="13"/>
  <c r="L11" i="13"/>
  <c r="M11" i="13"/>
  <c r="Q11" i="13"/>
  <c r="R11" i="13"/>
  <c r="V11" i="13"/>
  <c r="W11" i="13"/>
  <c r="G12" i="13"/>
  <c r="H12" i="13"/>
  <c r="L12" i="13"/>
  <c r="M12" i="13"/>
  <c r="Q12" i="13"/>
  <c r="R12" i="13"/>
  <c r="V12" i="13"/>
  <c r="W12" i="13"/>
  <c r="G13" i="13"/>
  <c r="H13" i="13"/>
  <c r="L13" i="13"/>
  <c r="M13" i="13"/>
  <c r="Q13" i="13"/>
  <c r="R13" i="13"/>
  <c r="V13" i="13"/>
  <c r="W13" i="13"/>
  <c r="G14" i="13"/>
  <c r="H14" i="13"/>
  <c r="L14" i="13"/>
  <c r="M14" i="13"/>
  <c r="Q14" i="13"/>
  <c r="R14" i="13"/>
  <c r="V14" i="13"/>
  <c r="W14" i="13"/>
  <c r="G15" i="13"/>
  <c r="H15" i="13"/>
  <c r="L15" i="13"/>
  <c r="M15" i="13"/>
  <c r="Q15" i="13"/>
  <c r="R15" i="13"/>
  <c r="V15" i="13"/>
  <c r="W15" i="13"/>
  <c r="G16" i="13"/>
  <c r="H16" i="13"/>
  <c r="L16" i="13"/>
  <c r="M16" i="13"/>
  <c r="Q16" i="13"/>
  <c r="R16" i="13"/>
  <c r="V16" i="13"/>
  <c r="W16" i="13"/>
  <c r="G17" i="13"/>
  <c r="H17" i="13"/>
  <c r="L17" i="13"/>
  <c r="M17" i="13"/>
  <c r="Q17" i="13"/>
  <c r="R17" i="13"/>
  <c r="V17" i="13"/>
  <c r="W17" i="13"/>
  <c r="G18" i="13"/>
  <c r="H18" i="13"/>
  <c r="L18" i="13"/>
  <c r="M18" i="13"/>
  <c r="Q18" i="13"/>
  <c r="R18" i="13"/>
  <c r="V18" i="13"/>
  <c r="W18" i="13"/>
  <c r="G19" i="13"/>
  <c r="H19" i="13"/>
  <c r="L19" i="13"/>
  <c r="M19" i="13"/>
  <c r="Q19" i="13"/>
  <c r="R19" i="13"/>
  <c r="V19" i="13"/>
  <c r="W19" i="13"/>
  <c r="G20" i="13"/>
  <c r="H20" i="13"/>
  <c r="L20" i="13"/>
  <c r="M20" i="13"/>
  <c r="Q20" i="13"/>
  <c r="R20" i="13"/>
  <c r="V20" i="13"/>
  <c r="W20" i="13"/>
  <c r="G21" i="13"/>
  <c r="H21" i="13"/>
  <c r="L21" i="13"/>
  <c r="M21" i="13"/>
  <c r="Q21" i="13"/>
  <c r="R21" i="13"/>
  <c r="V21" i="13"/>
  <c r="W21" i="13"/>
  <c r="G22" i="13"/>
  <c r="H22" i="13"/>
  <c r="L22" i="13"/>
  <c r="M22" i="13"/>
  <c r="Q22" i="13"/>
  <c r="R22" i="13"/>
  <c r="V22" i="13"/>
  <c r="W22" i="13"/>
  <c r="G8" i="14"/>
  <c r="H8" i="14"/>
  <c r="L8" i="14"/>
  <c r="M8" i="14"/>
  <c r="Q8" i="14"/>
  <c r="R8" i="14"/>
  <c r="V8" i="14"/>
  <c r="W8" i="14"/>
  <c r="G9" i="14"/>
  <c r="H9" i="14"/>
  <c r="L9" i="14"/>
  <c r="M9" i="14"/>
  <c r="Q9" i="14"/>
  <c r="R9" i="14"/>
  <c r="V9" i="14"/>
  <c r="W9" i="14"/>
  <c r="G10" i="14"/>
  <c r="H10" i="14"/>
  <c r="L10" i="14"/>
  <c r="M10" i="14"/>
  <c r="Q10" i="14"/>
  <c r="R10" i="14"/>
  <c r="V10" i="14"/>
  <c r="W10" i="14"/>
  <c r="G11" i="14"/>
  <c r="H11" i="14"/>
  <c r="L11" i="14"/>
  <c r="M11" i="14"/>
  <c r="Q11" i="14"/>
  <c r="R11" i="14"/>
  <c r="V11" i="14"/>
  <c r="W11" i="14"/>
  <c r="G12" i="14"/>
  <c r="H12" i="14"/>
  <c r="L12" i="14"/>
  <c r="M12" i="14"/>
  <c r="Q12" i="14"/>
  <c r="R12" i="14"/>
  <c r="V12" i="14"/>
  <c r="W12" i="14"/>
  <c r="G13" i="14"/>
  <c r="H13" i="14"/>
  <c r="L13" i="14"/>
  <c r="M13" i="14"/>
  <c r="Q13" i="14"/>
  <c r="R13" i="14"/>
  <c r="V13" i="14"/>
  <c r="W13" i="14"/>
  <c r="G14" i="14"/>
  <c r="H14" i="14"/>
  <c r="L14" i="14"/>
  <c r="M14" i="14"/>
  <c r="Q14" i="14"/>
  <c r="R14" i="14"/>
  <c r="V14" i="14"/>
  <c r="W14" i="14"/>
  <c r="G15" i="14"/>
  <c r="H15" i="14"/>
  <c r="L15" i="14"/>
  <c r="M15" i="14"/>
  <c r="Q15" i="14"/>
  <c r="R15" i="14"/>
  <c r="V15" i="14"/>
  <c r="W15" i="14"/>
  <c r="G16" i="14"/>
  <c r="H16" i="14"/>
  <c r="L16" i="14"/>
  <c r="M16" i="14"/>
  <c r="Q16" i="14"/>
  <c r="R16" i="14"/>
  <c r="V16" i="14"/>
  <c r="W16" i="14"/>
  <c r="G17" i="14"/>
  <c r="H17" i="14"/>
  <c r="L17" i="14"/>
  <c r="M17" i="14"/>
  <c r="Q17" i="14"/>
  <c r="R17" i="14"/>
  <c r="V17" i="14"/>
  <c r="W17" i="14"/>
  <c r="G18" i="14"/>
  <c r="H18" i="14"/>
  <c r="L18" i="14"/>
  <c r="M18" i="14"/>
  <c r="Q18" i="14"/>
  <c r="R18" i="14"/>
  <c r="V18" i="14"/>
  <c r="W18" i="14"/>
  <c r="G19" i="14"/>
  <c r="H19" i="14"/>
  <c r="L19" i="14"/>
  <c r="M19" i="14"/>
  <c r="Q19" i="14"/>
  <c r="R19" i="14"/>
  <c r="V19" i="14"/>
  <c r="W19" i="14"/>
  <c r="G20" i="14"/>
  <c r="H20" i="14"/>
  <c r="L20" i="14"/>
  <c r="M20" i="14"/>
  <c r="Q20" i="14"/>
  <c r="R20" i="14"/>
  <c r="V20" i="14"/>
  <c r="W20" i="14"/>
  <c r="G21" i="14"/>
  <c r="H21" i="14"/>
  <c r="L21" i="14"/>
  <c r="M21" i="14"/>
  <c r="Q21" i="14"/>
  <c r="R21" i="14"/>
  <c r="V21" i="14"/>
  <c r="W21" i="14"/>
  <c r="G22" i="14"/>
  <c r="H22" i="14"/>
  <c r="L22" i="14"/>
  <c r="M22" i="14"/>
  <c r="Q22" i="14"/>
  <c r="R22" i="14"/>
  <c r="V22" i="14"/>
  <c r="W22" i="14"/>
  <c r="G23" i="14"/>
  <c r="H23" i="14"/>
  <c r="L23" i="14"/>
  <c r="M23" i="14"/>
  <c r="Q23" i="14"/>
  <c r="R23" i="14"/>
  <c r="V23" i="14"/>
  <c r="W23" i="14"/>
  <c r="G24" i="14"/>
  <c r="H24" i="14"/>
  <c r="L24" i="14"/>
  <c r="M24" i="14"/>
  <c r="Q24" i="14"/>
  <c r="R24" i="14"/>
  <c r="V24" i="14"/>
  <c r="W24" i="14"/>
  <c r="G25" i="14"/>
  <c r="H25" i="14"/>
  <c r="L25" i="14"/>
  <c r="M25" i="14"/>
  <c r="Q25" i="14"/>
  <c r="R25" i="14"/>
  <c r="V25" i="14"/>
  <c r="W25" i="14"/>
  <c r="G26" i="14"/>
  <c r="H26" i="14"/>
  <c r="L26" i="14"/>
  <c r="M26" i="14"/>
  <c r="Q26" i="14"/>
  <c r="R26" i="14"/>
  <c r="V26" i="14"/>
  <c r="W26" i="14"/>
  <c r="G27" i="14"/>
  <c r="H27" i="14"/>
  <c r="L27" i="14"/>
  <c r="M27" i="14"/>
  <c r="Q27" i="14"/>
  <c r="R27" i="14"/>
  <c r="V27" i="14"/>
  <c r="W27" i="14"/>
  <c r="G8" i="15"/>
  <c r="H8" i="15"/>
  <c r="L8" i="15"/>
  <c r="M8" i="15"/>
  <c r="Q8" i="15"/>
  <c r="R8" i="15"/>
  <c r="V8" i="15"/>
  <c r="W8" i="15"/>
  <c r="G9" i="15"/>
  <c r="H9" i="15"/>
  <c r="L9" i="15"/>
  <c r="M9" i="15"/>
  <c r="Q9" i="15"/>
  <c r="R9" i="15"/>
  <c r="V9" i="15"/>
  <c r="W9" i="15"/>
  <c r="G10" i="15"/>
  <c r="H10" i="15"/>
  <c r="L10" i="15"/>
  <c r="M10" i="15"/>
  <c r="Q10" i="15"/>
  <c r="R10" i="15"/>
  <c r="V10" i="15"/>
  <c r="W10" i="15"/>
  <c r="G11" i="15"/>
  <c r="H11" i="15"/>
  <c r="L11" i="15"/>
  <c r="M11" i="15"/>
  <c r="Q11" i="15"/>
  <c r="R11" i="15"/>
  <c r="V11" i="15"/>
  <c r="W11" i="15"/>
  <c r="G12" i="15"/>
  <c r="H12" i="15"/>
  <c r="L12" i="15"/>
  <c r="M12" i="15"/>
  <c r="Q12" i="15"/>
  <c r="R12" i="15"/>
  <c r="V12" i="15"/>
  <c r="W12" i="15"/>
  <c r="G13" i="15"/>
  <c r="H13" i="15"/>
  <c r="L13" i="15"/>
  <c r="M13" i="15"/>
  <c r="Q13" i="15"/>
  <c r="R13" i="15"/>
  <c r="V13" i="15"/>
  <c r="W13" i="15"/>
  <c r="G14" i="15"/>
  <c r="H14" i="15"/>
  <c r="L14" i="15"/>
  <c r="M14" i="15"/>
  <c r="Q14" i="15"/>
  <c r="R14" i="15"/>
  <c r="V14" i="15"/>
  <c r="W14" i="15"/>
  <c r="G15" i="15"/>
  <c r="H15" i="15"/>
  <c r="L15" i="15"/>
  <c r="M15" i="15"/>
  <c r="Q15" i="15"/>
  <c r="R15" i="15"/>
  <c r="V15" i="15"/>
  <c r="W15" i="15"/>
  <c r="G16" i="15"/>
  <c r="H16" i="15"/>
  <c r="L16" i="15"/>
  <c r="M16" i="15"/>
  <c r="Q16" i="15"/>
  <c r="R16" i="15"/>
  <c r="V16" i="15"/>
  <c r="W16" i="15"/>
  <c r="G17" i="15"/>
  <c r="H17" i="15"/>
  <c r="L17" i="15"/>
  <c r="M17" i="15"/>
  <c r="Q17" i="15"/>
  <c r="R17" i="15"/>
  <c r="V17" i="15"/>
  <c r="W17" i="15"/>
  <c r="G18" i="15"/>
  <c r="H18" i="15"/>
  <c r="L18" i="15"/>
  <c r="M18" i="15"/>
  <c r="Q18" i="15"/>
  <c r="R18" i="15"/>
  <c r="V18" i="15"/>
  <c r="W18" i="15"/>
  <c r="G19" i="15"/>
  <c r="H19" i="15"/>
  <c r="L19" i="15"/>
  <c r="M19" i="15"/>
  <c r="Q19" i="15"/>
  <c r="R19" i="15"/>
  <c r="V19" i="15"/>
  <c r="W19" i="15"/>
  <c r="G20" i="15"/>
  <c r="H20" i="15"/>
  <c r="L20" i="15"/>
  <c r="M20" i="15"/>
  <c r="Q20" i="15"/>
  <c r="R20" i="15"/>
  <c r="V20" i="15"/>
  <c r="W20" i="15"/>
  <c r="G8" i="16"/>
  <c r="W8" i="16" s="1"/>
  <c r="H8" i="16"/>
  <c r="L8" i="16"/>
  <c r="M8" i="16"/>
  <c r="Q8" i="16"/>
  <c r="R8" i="16"/>
  <c r="V8" i="16"/>
  <c r="G9" i="16"/>
  <c r="W9" i="16" s="1"/>
  <c r="H9" i="16"/>
  <c r="L9" i="16"/>
  <c r="M9" i="16"/>
  <c r="Q9" i="16"/>
  <c r="R9" i="16"/>
  <c r="V9" i="16"/>
  <c r="G10" i="16"/>
  <c r="W10" i="16" s="1"/>
  <c r="H10" i="16"/>
  <c r="L10" i="16"/>
  <c r="M10" i="16"/>
  <c r="Q10" i="16"/>
  <c r="R10" i="16"/>
  <c r="V10" i="16"/>
  <c r="G11" i="16"/>
  <c r="W11" i="16" s="1"/>
  <c r="H11" i="16"/>
  <c r="L11" i="16"/>
  <c r="M11" i="16"/>
  <c r="Q11" i="16"/>
  <c r="R11" i="16"/>
  <c r="V11" i="16"/>
  <c r="G12" i="16"/>
  <c r="W12" i="16" s="1"/>
  <c r="H12" i="16"/>
  <c r="L12" i="16"/>
  <c r="M12" i="16"/>
  <c r="Q12" i="16"/>
  <c r="R12" i="16"/>
  <c r="V12" i="16"/>
  <c r="G13" i="16"/>
  <c r="W13" i="16" s="1"/>
  <c r="H13" i="16"/>
  <c r="L13" i="16"/>
  <c r="M13" i="16"/>
  <c r="Q13" i="16"/>
  <c r="R13" i="16"/>
  <c r="V13" i="16"/>
  <c r="G14" i="16"/>
  <c r="W14" i="16" s="1"/>
  <c r="H14" i="16"/>
  <c r="L14" i="16"/>
  <c r="M14" i="16"/>
  <c r="Q14" i="16"/>
  <c r="R14" i="16"/>
  <c r="V14" i="16"/>
  <c r="G15" i="16"/>
  <c r="W15" i="16" s="1"/>
  <c r="H15" i="16"/>
  <c r="L15" i="16"/>
  <c r="M15" i="16"/>
  <c r="Q15" i="16"/>
  <c r="R15" i="16"/>
  <c r="V15" i="16"/>
  <c r="G16" i="16"/>
  <c r="W16" i="16" s="1"/>
  <c r="H16" i="16"/>
  <c r="L16" i="16"/>
  <c r="M16" i="16"/>
  <c r="Q16" i="16"/>
  <c r="R16" i="16"/>
  <c r="V16" i="16"/>
  <c r="G17" i="16"/>
  <c r="W17" i="16" s="1"/>
  <c r="H17" i="16"/>
  <c r="L17" i="16"/>
  <c r="M17" i="16"/>
  <c r="Q17" i="16"/>
  <c r="R17" i="16"/>
  <c r="V17" i="16"/>
  <c r="G18" i="16"/>
  <c r="W18" i="16" s="1"/>
  <c r="H18" i="16"/>
  <c r="L18" i="16"/>
  <c r="M18" i="16"/>
  <c r="Q18" i="16"/>
  <c r="R18" i="16"/>
  <c r="V18" i="16"/>
  <c r="G19" i="16"/>
  <c r="W19" i="16" s="1"/>
  <c r="H19" i="16"/>
  <c r="L19" i="16"/>
  <c r="M19" i="16"/>
  <c r="Q19" i="16"/>
  <c r="R19" i="16"/>
  <c r="V19" i="16"/>
  <c r="G20" i="16"/>
  <c r="W20" i="16" s="1"/>
  <c r="H20" i="16"/>
  <c r="L20" i="16"/>
  <c r="M20" i="16"/>
  <c r="Q20" i="16"/>
  <c r="R20" i="16"/>
  <c r="V20" i="16"/>
  <c r="G21" i="16"/>
  <c r="W21" i="16" s="1"/>
  <c r="H21" i="16"/>
  <c r="L21" i="16"/>
  <c r="M21" i="16"/>
  <c r="Q21" i="16"/>
  <c r="R21" i="16"/>
  <c r="V21" i="16"/>
  <c r="G22" i="16"/>
  <c r="W22" i="16" s="1"/>
  <c r="H22" i="16"/>
  <c r="L22" i="16"/>
  <c r="M22" i="16"/>
  <c r="Q22" i="16"/>
  <c r="R22" i="16"/>
  <c r="V22" i="16"/>
  <c r="G23" i="16"/>
  <c r="W23" i="16" s="1"/>
  <c r="H23" i="16"/>
  <c r="L23" i="16"/>
  <c r="M23" i="16"/>
  <c r="Q23" i="16"/>
  <c r="R23" i="16"/>
  <c r="V23" i="16"/>
  <c r="B16" i="16"/>
  <c r="B15" i="16"/>
  <c r="B14" i="16"/>
  <c r="B13" i="16"/>
  <c r="B12" i="16"/>
  <c r="B11" i="16"/>
  <c r="B10" i="16"/>
  <c r="B9" i="16"/>
  <c r="B8" i="16"/>
  <c r="B7" i="16"/>
  <c r="B16" i="15"/>
  <c r="B15" i="15"/>
  <c r="B14" i="15"/>
  <c r="B13" i="15"/>
  <c r="B12" i="15"/>
  <c r="B11" i="15"/>
  <c r="B10" i="15"/>
  <c r="B9" i="15"/>
  <c r="B8" i="15"/>
  <c r="B7" i="15"/>
  <c r="B16" i="14"/>
  <c r="B15" i="14"/>
  <c r="B14" i="14"/>
  <c r="B13" i="14"/>
  <c r="B12" i="14"/>
  <c r="B11" i="14"/>
  <c r="B10" i="14"/>
  <c r="B9" i="14"/>
  <c r="B8" i="14"/>
  <c r="B7" i="14"/>
  <c r="B16" i="13"/>
  <c r="B15" i="13"/>
  <c r="B14" i="13"/>
  <c r="B13" i="13"/>
  <c r="B12" i="13"/>
  <c r="B11" i="13"/>
  <c r="B10" i="13"/>
  <c r="B9" i="13"/>
  <c r="B8" i="13"/>
  <c r="B7" i="13"/>
  <c r="B16" i="12"/>
  <c r="B15" i="12"/>
  <c r="B14" i="12"/>
  <c r="B13" i="12"/>
  <c r="B12" i="12"/>
  <c r="B11" i="12"/>
  <c r="B10" i="12"/>
  <c r="B9" i="12"/>
  <c r="B8" i="12"/>
  <c r="B7" i="12"/>
  <c r="B16" i="11"/>
  <c r="B15" i="11"/>
  <c r="B14" i="11"/>
  <c r="B13" i="11"/>
  <c r="B12" i="11"/>
  <c r="B11" i="11"/>
  <c r="B10" i="11"/>
  <c r="B9" i="11"/>
  <c r="B8" i="11"/>
  <c r="B7" i="11"/>
  <c r="B16" i="10"/>
  <c r="B15" i="10"/>
  <c r="B14" i="10"/>
  <c r="B13" i="10"/>
  <c r="B12" i="10"/>
  <c r="B11" i="10"/>
  <c r="B10" i="10"/>
  <c r="B9" i="10"/>
  <c r="B8" i="10"/>
  <c r="B7" i="10"/>
  <c r="B16" i="9"/>
  <c r="B15" i="9"/>
  <c r="B14" i="9"/>
  <c r="B13" i="9"/>
  <c r="B12" i="9"/>
  <c r="B11" i="9"/>
  <c r="B10" i="9"/>
  <c r="B9" i="9"/>
  <c r="B8" i="9"/>
  <c r="B7" i="9"/>
  <c r="B16" i="7"/>
  <c r="B15" i="7"/>
  <c r="B14" i="7"/>
  <c r="B13" i="7"/>
  <c r="B12" i="7"/>
  <c r="B11" i="7"/>
  <c r="B10" i="7"/>
  <c r="B9" i="7"/>
  <c r="B8" i="7"/>
  <c r="B7" i="7"/>
  <c r="F12" i="2" l="1"/>
  <c r="F13" i="2"/>
  <c r="F14" i="2"/>
  <c r="F15" i="2"/>
  <c r="F16" i="2"/>
  <c r="F17" i="2"/>
  <c r="F18" i="2"/>
  <c r="F19" i="2"/>
  <c r="B16" i="6" l="1"/>
  <c r="B15" i="6"/>
  <c r="B14" i="6"/>
  <c r="B13" i="6"/>
  <c r="B12" i="6"/>
  <c r="B11" i="6"/>
  <c r="B10" i="6"/>
  <c r="B9" i="6"/>
  <c r="B8" i="6"/>
  <c r="B7" i="6"/>
  <c r="V7" i="16" l="1"/>
  <c r="R7" i="16"/>
  <c r="Q7" i="16"/>
  <c r="M7" i="16"/>
  <c r="L7" i="16"/>
  <c r="H7" i="16"/>
  <c r="G7" i="16"/>
  <c r="V7" i="15"/>
  <c r="R7" i="15"/>
  <c r="Q7" i="15"/>
  <c r="M7" i="15"/>
  <c r="L7" i="15"/>
  <c r="H7" i="15"/>
  <c r="G7" i="15"/>
  <c r="V7" i="14"/>
  <c r="R7" i="14"/>
  <c r="Q7" i="14"/>
  <c r="M7" i="14"/>
  <c r="L7" i="14"/>
  <c r="H7" i="14"/>
  <c r="G7" i="14"/>
  <c r="V7" i="13"/>
  <c r="R7" i="13"/>
  <c r="Q7" i="13"/>
  <c r="M7" i="13"/>
  <c r="L7" i="13"/>
  <c r="H7" i="13"/>
  <c r="G7" i="13"/>
  <c r="W7" i="13" s="1"/>
  <c r="V7" i="12"/>
  <c r="R7" i="12"/>
  <c r="Q7" i="12"/>
  <c r="M7" i="12"/>
  <c r="L7" i="12"/>
  <c r="H7" i="12"/>
  <c r="G7" i="12"/>
  <c r="V7" i="11"/>
  <c r="R7" i="11"/>
  <c r="Q7" i="11"/>
  <c r="M7" i="11"/>
  <c r="L7" i="11"/>
  <c r="H7" i="11"/>
  <c r="G7" i="11"/>
  <c r="V7" i="10"/>
  <c r="R7" i="10"/>
  <c r="Q7" i="10"/>
  <c r="M7" i="10"/>
  <c r="L7" i="10"/>
  <c r="H7" i="10"/>
  <c r="G7" i="10"/>
  <c r="V7" i="9"/>
  <c r="V6" i="9" s="1"/>
  <c r="R7" i="9"/>
  <c r="Q7" i="9"/>
  <c r="M7" i="9"/>
  <c r="L7" i="9"/>
  <c r="H7" i="9"/>
  <c r="G7" i="9"/>
  <c r="V7" i="7"/>
  <c r="R7" i="7"/>
  <c r="Q7" i="7"/>
  <c r="M7" i="7"/>
  <c r="L7" i="7"/>
  <c r="H7" i="7"/>
  <c r="G7" i="7"/>
  <c r="W7" i="7" s="1"/>
  <c r="V6" i="7"/>
  <c r="V7" i="6"/>
  <c r="V6" i="6" s="1"/>
  <c r="R7" i="6"/>
  <c r="Q7" i="6"/>
  <c r="M7" i="6"/>
  <c r="L7" i="6"/>
  <c r="H7" i="6"/>
  <c r="G7" i="6"/>
  <c r="D5" i="5"/>
  <c r="E5" i="5"/>
  <c r="F5" i="5"/>
  <c r="G5" i="5"/>
  <c r="H5" i="5"/>
  <c r="I5" i="5"/>
  <c r="C5" i="5"/>
  <c r="F11" i="2"/>
  <c r="F10" i="2"/>
  <c r="H9" i="2"/>
  <c r="W7" i="11" l="1"/>
  <c r="W7" i="15"/>
  <c r="W7" i="14"/>
  <c r="V6" i="11"/>
  <c r="V6" i="13"/>
  <c r="L6" i="15"/>
  <c r="V6" i="15"/>
  <c r="W7" i="16"/>
  <c r="W6" i="16" s="1"/>
  <c r="W7" i="6"/>
  <c r="Q6" i="6"/>
  <c r="V6" i="10"/>
  <c r="W7" i="12"/>
  <c r="V6" i="12"/>
  <c r="W7" i="9"/>
  <c r="L6" i="13"/>
  <c r="V6" i="14"/>
  <c r="V6" i="16"/>
  <c r="L6" i="6"/>
  <c r="L6" i="11"/>
  <c r="L6" i="12"/>
  <c r="L6" i="14"/>
  <c r="L6" i="16"/>
  <c r="Q6" i="7"/>
  <c r="Q6" i="9"/>
  <c r="F7" i="2"/>
  <c r="L6" i="7"/>
  <c r="L6" i="9"/>
  <c r="Q6" i="11"/>
  <c r="Q6" i="12"/>
  <c r="Q6" i="13"/>
  <c r="Q6" i="14"/>
  <c r="W6" i="15"/>
  <c r="Q6" i="15"/>
  <c r="Q6" i="16"/>
  <c r="Q6" i="10"/>
  <c r="W7" i="10"/>
  <c r="L6" i="10"/>
  <c r="G6" i="16"/>
  <c r="G6" i="15"/>
  <c r="G6" i="14"/>
  <c r="G6" i="13"/>
  <c r="G6" i="12"/>
  <c r="G6" i="11"/>
  <c r="G6" i="10"/>
  <c r="G6" i="9"/>
  <c r="G6" i="7"/>
  <c r="G6" i="6"/>
  <c r="K5" i="5"/>
  <c r="C6" i="2" s="1"/>
  <c r="G11" i="2" s="1"/>
  <c r="G18" i="2" l="1"/>
  <c r="G15" i="2"/>
  <c r="G19" i="2"/>
  <c r="G12" i="2"/>
  <c r="G14" i="2"/>
  <c r="G16" i="2"/>
  <c r="G13" i="2"/>
  <c r="G17" i="2"/>
  <c r="W6" i="11"/>
  <c r="W6" i="6"/>
  <c r="W6" i="12"/>
  <c r="W6" i="7"/>
  <c r="W6" i="14"/>
  <c r="W6" i="13"/>
  <c r="W6" i="9"/>
  <c r="W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8" authorId="0" shapeId="0" xr:uid="{00000000-0006-0000-0200-000001000000}">
      <text>
        <r>
          <rPr>
            <sz val="9"/>
            <color indexed="81"/>
            <rFont val="Segoe UI"/>
            <family val="2"/>
          </rPr>
          <t>CB - Conhecimentos Básicos
CE - Conhecimentos Específicos</t>
        </r>
      </text>
    </comment>
    <comment ref="D8" authorId="0" shapeId="0" xr:uid="{00000000-0006-0000-0200-000002000000}">
      <text>
        <r>
          <rPr>
            <sz val="9"/>
            <color indexed="81"/>
            <rFont val="Segoe UI"/>
            <family val="2"/>
          </rPr>
          <t>Peso conform edital</t>
        </r>
      </text>
    </comment>
    <comment ref="E8" authorId="0" shapeId="0" xr:uid="{00000000-0006-0000-0200-000003000000}">
      <text>
        <r>
          <rPr>
            <sz val="9"/>
            <color indexed="81"/>
            <rFont val="Segoe UI"/>
            <family val="2"/>
          </rPr>
          <t>Quantidade de questões sugeridas</t>
        </r>
      </text>
    </comment>
  </commentList>
</comments>
</file>

<file path=xl/sharedStrings.xml><?xml version="1.0" encoding="utf-8"?>
<sst xmlns="http://schemas.openxmlformats.org/spreadsheetml/2006/main" count="1107" uniqueCount="224">
  <si>
    <t>nº</t>
  </si>
  <si>
    <t>Disciplina</t>
  </si>
  <si>
    <t>Classificação</t>
  </si>
  <si>
    <t>Peso</t>
  </si>
  <si>
    <t>Qtd. Questões</t>
  </si>
  <si>
    <t>Total de pontos</t>
  </si>
  <si>
    <t>Tempo sugerido</t>
  </si>
  <si>
    <t>Tempo efetivo</t>
  </si>
  <si>
    <t>CB</t>
  </si>
  <si>
    <t xml:space="preserve">Disponível para estudo: </t>
  </si>
  <si>
    <t>Órgão</t>
  </si>
  <si>
    <t>Publicação</t>
  </si>
  <si>
    <t>Banca</t>
  </si>
  <si>
    <t>Link do edital</t>
  </si>
  <si>
    <t>Cargo</t>
  </si>
  <si>
    <t>Pré-requisitos</t>
  </si>
  <si>
    <t>Remuneração</t>
  </si>
  <si>
    <t>Vagas / Nomeações</t>
  </si>
  <si>
    <t>Incrições até</t>
  </si>
  <si>
    <t>Valor</t>
  </si>
  <si>
    <t>Data da Prova Objetiva</t>
  </si>
  <si>
    <t>Horas alocadas para estudo</t>
  </si>
  <si>
    <t>Intervalo</t>
  </si>
  <si>
    <t>Seg</t>
  </si>
  <si>
    <t>Ter</t>
  </si>
  <si>
    <t>Qua</t>
  </si>
  <si>
    <t>Qui</t>
  </si>
  <si>
    <t>Sex</t>
  </si>
  <si>
    <t>Sáb</t>
  </si>
  <si>
    <t>Dom</t>
  </si>
  <si>
    <t>06:00</t>
  </si>
  <si>
    <t>06:30</t>
  </si>
  <si>
    <t>07:00</t>
  </si>
  <si>
    <t>Estudar</t>
  </si>
  <si>
    <t>07:30</t>
  </si>
  <si>
    <t>estudar</t>
  </si>
  <si>
    <t>08:00</t>
  </si>
  <si>
    <t>08:30</t>
  </si>
  <si>
    <t>09:00</t>
  </si>
  <si>
    <t>09:30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</si>
  <si>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</si>
  <si>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</si>
  <si>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</si>
  <si>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</si>
  <si>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</si>
  <si>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</si>
  <si>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</si>
  <si>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</si>
  <si>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</si>
  <si>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</si>
  <si>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</si>
  <si>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</si>
  <si>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</si>
  <si>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</si>
  <si>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</si>
  <si>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</si>
  <si>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</si>
  <si>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</si>
  <si>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</si>
  <si>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</si>
  <si>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</si>
  <si>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</si>
  <si>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</si>
  <si>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</si>
  <si>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22:00</t>
  </si>
  <si>
    <t>22:30</t>
  </si>
  <si>
    <t>23:00</t>
  </si>
  <si>
    <t>23:30</t>
  </si>
  <si>
    <t>00:00</t>
  </si>
  <si>
    <t>Total</t>
  </si>
  <si>
    <t>Estudo inicial</t>
  </si>
  <si>
    <t>Total hora</t>
  </si>
  <si>
    <t>1º revisão (24 h)</t>
  </si>
  <si>
    <t>Total horas</t>
  </si>
  <si>
    <t>2ª revisão  (7 dias)</t>
  </si>
  <si>
    <t>3ª revisão (15 dias)</t>
  </si>
  <si>
    <t>Total de horas</t>
  </si>
  <si>
    <t>Disciplinas</t>
  </si>
  <si>
    <t>Conteúdo</t>
  </si>
  <si>
    <t>Data</t>
  </si>
  <si>
    <t>hora inicial</t>
  </si>
  <si>
    <t>hora final</t>
  </si>
  <si>
    <t>data sugerida</t>
  </si>
  <si>
    <t>Revisado?</t>
  </si>
  <si>
    <t>Não</t>
  </si>
  <si>
    <t>Sim</t>
  </si>
  <si>
    <t>Anotações</t>
  </si>
  <si>
    <t>Informática</t>
  </si>
  <si>
    <t>Direito Administrativo</t>
  </si>
  <si>
    <t xml:space="preserve">Direito Constitucional </t>
  </si>
  <si>
    <t xml:space="preserve">Direito Penal </t>
  </si>
  <si>
    <t>Direito Processual Penal</t>
  </si>
  <si>
    <t>Legislação Penal Especial</t>
  </si>
  <si>
    <t>Criminologia</t>
  </si>
  <si>
    <t>Direito Civil</t>
  </si>
  <si>
    <t>Direitos Humanos</t>
  </si>
  <si>
    <t xml:space="preserve">Medicina Legal </t>
  </si>
  <si>
    <t>CE</t>
  </si>
  <si>
    <t>Conceitos básicos de operação com arquivos no sistema operacional Linux (Ubuntu versão 14 ou superior).</t>
  </si>
  <si>
    <t>Noções de uso de Internet e correio eletrônico, utilizando os navegadores Firefox e Google Chrome no sistema operacional (Ubuntu versão 14 ou superior).</t>
  </si>
  <si>
    <t>Noções de trabalho com computadores em rede interna, no sistema operacional (Ubuntu versão 14 ou superior).</t>
  </si>
  <si>
    <t>Noções de escrita e editoração de texto utilizando LibreOffice-Writer (versão 5.0.6 ou superior).</t>
  </si>
  <si>
    <t>Noções de cálculo e organização de dados em planilhas eletrônicas utilizando o LibreOffice-Calc (versão 5.0.6 ou superior).</t>
  </si>
  <si>
    <t>Noções, como usuário, do funcionamento de computadores e de periféricos (impressoras e digitalizadoras).</t>
  </si>
  <si>
    <t>Noções, como usuário, do sistema operacional Linux (Ubuntu versão 14 ou superior).</t>
  </si>
  <si>
    <t>Estado, governo e administração pública: conceitos, elementos, poderes e organização; natureza, fins e princípios.</t>
  </si>
  <si>
    <t>Direito Administrativo: conceito, fontes e princípios.</t>
  </si>
  <si>
    <t>Organização administrativa: centralização, descentralização, concentração e desconcentração; organização administrativa da União; administração direta e indireta.</t>
  </si>
  <si>
    <t>Agentes públicos: espécies e classificação; poderes, deveres e prerrogativas; cargo, emprego e função públicos; regime jurídico único: provimento, vacância, remoção, redistribuição e substituição; direitos e vantagens; regime disciplinar; responsabilidade civil, criminal e administrativa.</t>
  </si>
  <si>
    <t>Poderes administrativos: poder vinculado; poder discricionário; poder hierárquico; poder disciplinar; poder regulamentar; poder de polícia; uso e abuso do poder.</t>
  </si>
  <si>
    <t>Ato administrativo: conceito; requisitos, perfeição, validade, eficácia; atributos; extinção, desfazimento e sanatória; classificação, espécies e exteriorização; vinculação e discricionariedade.</t>
  </si>
  <si>
    <t>Serviços públicos; conceito, classificação, regulamentação e controle; forma, meios e requisitos; delegação: concessão, permissão, autorização.</t>
  </si>
  <si>
    <t>Controle e responsabilização da administração: controle administrativo; controle judicial; controle legislativo; responsabilidade civil do Estado.</t>
  </si>
  <si>
    <t>Direito Constitucional: natureza; conceito e objeto; perspectiva sociológica; perspectiva política; perspectiva jurídica; fontes formais; concepção positiva.</t>
  </si>
  <si>
    <t>Constituição: sentido sociológico; sentido político; sentido jurídico; conceito, objetos e elementos.</t>
  </si>
  <si>
    <t>Classificações das Constituições: constituição material e constituição formal; constituição-garantia e constituição-dirigente; normas constitucionais.</t>
  </si>
  <si>
    <t>Poder constituinte: fundamentos do poder constituinte; poder constituinte originário e derivado; reforma e revisão constitucionais; limitação do poder de revisão; emendas à Constituição.</t>
  </si>
  <si>
    <t>Direitos e garantias fundamentais: direitos e garantias individuais e coletivos; tutela constitucional das liberdades; direitos sociais; direitos de nacionalidade; direitos políticos; dos partidos políticos.</t>
  </si>
  <si>
    <t>Organização político-administrativa da República Federativa do Brasil: regras de organização; repartição de competências e intervenção.</t>
  </si>
  <si>
    <t>Poder Legislativo: fundamento, atribuições e garantias de independência; Processo Legislativo: conceito, objetos, atos, espécies normativas e os procedimentos.</t>
  </si>
  <si>
    <t>Poder Executivo: forma e sistema de governo; chefia de Estado e chefia de governo; atribuições e responsabilidades do Presidente da República.</t>
  </si>
  <si>
    <t>Poder Judiciário: disposições gerais; Supremo Tribunal Federal; Superior Tribunal de Justiça; tribunais regionais federais e juízes federais; tribunais e juízes dos Estados; funções essenciais à justiça.</t>
  </si>
  <si>
    <t>Controle de constitucionalidade: conceito; sistemas de controle de constitucionalidade; sistema brasileiro de controle de constitucionalidade; inconstitucionalidade por ação e inconstitucionalidade por omissão; arguição de descumprimento de preceito fundamental.</t>
  </si>
  <si>
    <t>Defesa do Estado e das instituições democráticas: estado de defesa e estado de sítio; forças armadas; segurança pública; organização da segurança pública. Ordem social: base e objetivos da ordem social; seguridade social; educação, cultura e desporto; ciência e tecnologia; comunicação social; meio ambiente; família, criança, adolescente e idoso.</t>
  </si>
  <si>
    <t>Princípios constitucionais do Direito Penal.</t>
  </si>
  <si>
    <t>A lei penal no tempo.</t>
  </si>
  <si>
    <t>A lei penal no espaço.</t>
  </si>
  <si>
    <t>Interpretação da lei penal.</t>
  </si>
  <si>
    <t>Infração penal: elementos, espécies.</t>
  </si>
  <si>
    <t>Sujeito ativo e sujeito passivo da infração penal.</t>
  </si>
  <si>
    <t>Tipicidade, ilicitude, culpabilidade, punibilidade.</t>
  </si>
  <si>
    <t>Excludentes de ilicitude e de culpabilidade.</t>
  </si>
  <si>
    <t>Erro de tipo; erro de proibição.</t>
  </si>
  <si>
    <t>Imputabilidade penal.</t>
  </si>
  <si>
    <t>Concurso de pessoas.</t>
  </si>
  <si>
    <t>Código Penal: Parte Geral e Parte Especial.</t>
  </si>
  <si>
    <t>Inquérito policial:</t>
  </si>
  <si>
    <t>Notitia criminis;</t>
  </si>
  <si>
    <t>Discussões doutrinárias acerca do inquérito policial: indispensabilidade;</t>
  </si>
  <si>
    <t>Aplicação do princípio da insignificância;</t>
  </si>
  <si>
    <t>Poder requisitório;</t>
  </si>
  <si>
    <t>Termos Circunstanciados;</t>
  </si>
  <si>
    <t>Função de filtro processual; Contraditório e ampla defesa; Valor probatório.</t>
  </si>
  <si>
    <t>Ação penal.</t>
  </si>
  <si>
    <t>Ação civil.</t>
  </si>
  <si>
    <t>Jurisdição; competência.</t>
  </si>
  <si>
    <t>Questões e Processos Incidentes.</t>
  </si>
  <si>
    <t>Prova.</t>
  </si>
  <si>
    <t>Juiz, Ministério Público, Acusado, Defensor, Assistentes e Auxiliares da Justiça.</t>
  </si>
  <si>
    <t>Prisão e Liberdade Provisória.</t>
  </si>
  <si>
    <t>Citação e Intimação.</t>
  </si>
  <si>
    <t>Sentença.</t>
  </si>
  <si>
    <t>Processo Comum.</t>
  </si>
  <si>
    <t>Processos dos crimes de responsabilidade dos funcionários públicos.</t>
  </si>
  <si>
    <t>Recursos em geral.</t>
  </si>
  <si>
    <t>Execução – art. 684 do Código de Processo Penal.</t>
  </si>
  <si>
    <t xml:space="preserve"> legislação e suas alterações.</t>
  </si>
  <si>
    <t>Tráfico ilícito e uso indevido de drogas (Lei nº 11.343/2006).</t>
  </si>
  <si>
    <t>Crimes hediondos (Lei nº 8.072/1990).</t>
  </si>
  <si>
    <t>Crimes resultantes de preconceitos de raça ou de cor (Lei nº 7.716/1989).</t>
  </si>
  <si>
    <t>Abuso de Autoridade (Lei nº 13.869/2019).</t>
  </si>
  <si>
    <t>Crimes de tortura (Lei nº 9.455/1997).</t>
  </si>
  <si>
    <t>Estatuto da Criança e do Adolescente (Lei nº 8.069/1990).</t>
  </si>
  <si>
    <t>Estatuto do desarmamento (Lei nº 10.826/2003).</t>
  </si>
  <si>
    <t>Interceptação telefônica (Lei nº 9.296/1996).</t>
  </si>
  <si>
    <t>Crimes eleitorais (Lei nº 4.737/1965).</t>
  </si>
  <si>
    <t>Execução Penal (Lei nº 7.210/1984).</t>
  </si>
  <si>
    <t>Código de proteção e defesa do consumidor (Lei nº 8.078/1990).</t>
  </si>
  <si>
    <t>Lavagem de dinheiro (Lei nº 9.613/1998).</t>
  </si>
  <si>
    <t>Crimes contra o meio ambiente (Lei nº 9.605/1998).</t>
  </si>
  <si>
    <t>Juizados especiais (Lei nº 9.099/1995 e Lei nº 10.259/2001).</t>
  </si>
  <si>
    <t>Crimes previstos no Código de Trânsito Brasileiro (Lei nº 9.503/1997).</t>
  </si>
  <si>
    <t>Crimes contra a ordem tributária, econômica e contra as relações de consumo (Lei nº 8.137/1990).</t>
  </si>
  <si>
    <t>Organização criminosa (Lei nº 12.850/2013.</t>
  </si>
  <si>
    <t>Estatuto do Idoso (Lei nº 10.741/2003).</t>
  </si>
  <si>
    <t>Identificação Criminal (Lei nº 12.037/2009).</t>
  </si>
  <si>
    <t>Prisão Temporária (Lei nº 7.960/89).</t>
  </si>
  <si>
    <t>Crimes contra a Economia Popular (Lei nº 1.521/1951).</t>
  </si>
  <si>
    <t>Violência doméstica e familiar contra a mulher (Lei nº 11.340/2006).</t>
  </si>
  <si>
    <t>Contravenções Penais (Decreto-Lei nº 3688/1941).</t>
  </si>
  <si>
    <t>Lei nº 12.830/2013; 25. Pacote Anticrime.</t>
  </si>
  <si>
    <t>Conceito.</t>
  </si>
  <si>
    <t>Objeto: delito, delinquente, vítima e controle social. Método da Criminologia.</t>
  </si>
  <si>
    <t>Nascimento da criminologia. Iluminismo.</t>
  </si>
  <si>
    <t>Escolas da criminologia. Escola liberal clássica.</t>
  </si>
  <si>
    <t>Criminologia positivista. Ideologia da defesa social. Teorias psicanalíticas da criminalidade e da sociedade punitiva. Teoria estrutural-funcionalista do desvio e da anomia. Teoria das subculturas criminais. Escola de Chicago. Teoria da Associação Diferencial. Labelling Approach. Teoria crítica.</t>
  </si>
  <si>
    <t>Temas especiais de criminologia. White-collar crime.</t>
  </si>
  <si>
    <t>Sistema de Justiça Criminal: Polícia, Ministério Público e Poder Judiciário. Segurança pública. Mídia e criminalidade. Política criminal de drogas.</t>
  </si>
  <si>
    <t>Discursos punitivos. Tolerância zero. Direito penal do inimigo. Política criminal atuarial.</t>
  </si>
  <si>
    <t>Abolicionismo e direito penal mínimo.</t>
  </si>
  <si>
    <t>Das pessoas (CC, Parte Geral, Livro I).</t>
  </si>
  <si>
    <t>Dos bens (CC, Parte Geral, Livro II).</t>
  </si>
  <si>
    <t>Dos fatos jurídicos (CC, Parte Geral, Livro III).</t>
  </si>
  <si>
    <t>Da responsabilidade civil (CC, Parte Especial, Livro I, Título IX).</t>
  </si>
  <si>
    <t>Da posse (CC, Parte Especial, Livro III, Título I).</t>
  </si>
  <si>
    <t>Da propriedade (CC, Parte Especial, Livro III, Título III).</t>
  </si>
  <si>
    <t>Constituição Federal Brasileira (1988).</t>
  </si>
  <si>
    <t>Declaração Universal dos Direitos Humanos (ONU - 1948).</t>
  </si>
  <si>
    <t>Convenção contra a Tortura e outros Tratamentos ou Penas Cruéis, Desumanas ou Degradantes (1984).</t>
  </si>
  <si>
    <t>Teoria Geral dos Direitos Humanos: conceito, terminologia, estrutura normativa, fundamentação;</t>
  </si>
  <si>
    <t>Afirmação histórica dos direitos humanos;</t>
  </si>
  <si>
    <t>Garantias processuais dos Direitos Humanos, Interpretação e Aplicação dos Tratados Internacionais de Proteção aos Direitos Humanos.</t>
  </si>
  <si>
    <t>A Natureza Jurídica da incorporação de normas internacionais sobre Direitos Humanos ao direito interno brasileiro.</t>
  </si>
  <si>
    <t>Conceito, importância e divisões. Corpo de Delito, perícia e peritos.</t>
  </si>
  <si>
    <t>Documentos médico-legais. Conceitos de identidade, de identificação e de reconhecimento.</t>
  </si>
  <si>
    <t>Principais métodos de identificação.</t>
  </si>
  <si>
    <t>Lesões e mortes por ação contundente, por armas brancas e por projéteis de arma de fogo comuns e de alta energia.</t>
  </si>
  <si>
    <t>Conceito e diagnóstico da morte. Fenômenos cadavéricos. Cronotanatognose, comoriência e promoriência. Exumação. Causa jurídica da morte. Morte súbita e morte suspeita.</t>
  </si>
  <si>
    <t>Exame de locais de crime. Aspectos médico-legais das toxicomanias e da embriaguez. Lesões e morte por ação térmica, por ação elétrica, por baropatias e por ação química.</t>
  </si>
  <si>
    <t>Aspectos médico-legais dos crimes contra a liberdade sexual, da sedução, da corrupção de menores, do ultraje público ao pudor e do casamento.</t>
  </si>
  <si>
    <t>Asfixias por constrição cervical, por sufocação, por restrição aos movimentos do tórax e por modificações do meio ambiente.</t>
  </si>
  <si>
    <t>Aspectos médico-legais do aborto, infanticídio e abandono de recém-nascido.</t>
  </si>
  <si>
    <t>Modificadores e avaliação pericial da imputabilidade penal e da capacidade civil. Doença mental, desenvolvimento mental incompleto ou retardado, perturbação mental.</t>
  </si>
  <si>
    <t>Aspectos médico-legais do testemunho, da confissão e da acareação. Aspectos médico-legais das lesões corporais e dos maus-tratos a menores e idosos.</t>
  </si>
  <si>
    <t>EDITAL N° 002.2020 / PC PR</t>
  </si>
  <si>
    <t xml:space="preserve">Polícia Civil do Estado do Paraná </t>
  </si>
  <si>
    <t>Fundação da Universidade Federal do Paraná (FUNPAR-UFPR)</t>
  </si>
  <si>
    <t>Cargos Delegado, Papiloscopista e Investigador</t>
  </si>
  <si>
    <t>Nível superior</t>
  </si>
  <si>
    <t>R$ 5.867,45 a R$ 18.280,05</t>
  </si>
  <si>
    <t>400 vagas anunciadas</t>
  </si>
  <si>
    <t>04/05/2020 a 02/06/2020</t>
  </si>
  <si>
    <t>Delegado de Polícia R$ 200,00 Investigador de Polícia R$ 120,00 Papiloscopista R$ 120,00</t>
  </si>
  <si>
    <t>26/07/2020 e 13/09/2020 (Delegado – Prova específica)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</si>
</sst>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[$-F400]h:mm:ss\ AM/PM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4" tint="-0.499984740745262"/>
      <name val="Calibri Light"/>
      <family val="2"/>
      <scheme val="major"/>
    </font>
    <font>
      <sz val="9"/>
      <color indexed="81"/>
      <name val="Segoe UI"/>
      <family val="2"/>
    </font>
    <font>
      <sz val="8"/>
      <color theme="1"/>
      <name val="Calibri Light"/>
      <family val="2"/>
      <scheme val="major"/>
    </font>
    <font>
      <sz val="14"/>
      <color theme="4" tint="-0.499984740745262"/>
      <name val="Calibri Light"/>
      <family val="2"/>
      <scheme val="major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rgb="FF0070C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hair">
        <color theme="0" tint="-0.2499465926084170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0" fontId="0" fillId="3" borderId="0" xfId="0" applyFill="1"/>
    <xf numFmtId="0" fontId="11" fillId="3" borderId="0" xfId="0" applyFont="1" applyFill="1"/>
    <xf numFmtId="0" fontId="1" fillId="3" borderId="0" xfId="0" applyFont="1" applyFill="1"/>
    <xf numFmtId="0" fontId="3" fillId="0" borderId="14" xfId="0" applyFont="1" applyBorder="1" applyAlignment="1">
      <alignment vertic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/>
    </xf>
    <xf numFmtId="0" fontId="0" fillId="7" borderId="0" xfId="0" applyFill="1"/>
    <xf numFmtId="0" fontId="3" fillId="0" borderId="17" xfId="0" applyFont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46" fontId="7" fillId="0" borderId="4" xfId="0" applyNumberFormat="1" applyFont="1" applyFill="1" applyBorder="1" applyAlignment="1" applyProtection="1">
      <alignment horizontal="center" vertical="center"/>
      <protection locked="0"/>
    </xf>
    <xf numFmtId="46" fontId="0" fillId="0" borderId="0" xfId="0" applyNumberForma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46" fontId="4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164" fontId="2" fillId="0" borderId="7" xfId="0" applyNumberFormat="1" applyFont="1" applyBorder="1" applyAlignment="1" applyProtection="1">
      <alignment horizontal="center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46" fontId="2" fillId="0" borderId="7" xfId="0" applyNumberFormat="1" applyFont="1" applyBorder="1" applyAlignment="1" applyProtection="1">
      <alignment horizontal="center"/>
      <protection locked="0"/>
    </xf>
    <xf numFmtId="165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46" fontId="2" fillId="0" borderId="0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49" fontId="1" fillId="6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1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1" fillId="3" borderId="25" xfId="1" applyFont="1" applyFill="1" applyBorder="1" applyAlignment="1" applyProtection="1">
      <alignment horizontal="left"/>
      <protection locked="0"/>
    </xf>
    <xf numFmtId="14" fontId="3" fillId="0" borderId="20" xfId="0" applyNumberFormat="1" applyFont="1" applyFill="1" applyBorder="1" applyAlignment="1" applyProtection="1">
      <alignment horizontal="center"/>
      <protection locked="0"/>
    </xf>
    <xf numFmtId="165" fontId="3" fillId="0" borderId="0" xfId="0" applyNumberFormat="1" applyFont="1" applyFill="1" applyBorder="1" applyAlignment="1" applyProtection="1">
      <alignment horizontal="center"/>
      <protection locked="0"/>
    </xf>
    <xf numFmtId="165" fontId="3" fillId="2" borderId="23" xfId="0" applyNumberFormat="1" applyFont="1" applyFill="1" applyBorder="1" applyAlignment="1" applyProtection="1">
      <alignment horizontal="center"/>
      <protection locked="0"/>
    </xf>
    <xf numFmtId="14" fontId="15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Fill="1" applyAlignment="1" applyProtection="1">
      <alignment horizontal="center"/>
      <protection locked="0"/>
    </xf>
    <xf numFmtId="14" fontId="15" fillId="0" borderId="21" xfId="0" applyNumberFormat="1" applyFont="1" applyBorder="1" applyAlignment="1" applyProtection="1">
      <alignment horizontal="center"/>
      <protection locked="0"/>
    </xf>
    <xf numFmtId="14" fontId="15" fillId="0" borderId="22" xfId="0" applyNumberFormat="1" applyFont="1" applyBorder="1" applyAlignment="1" applyProtection="1">
      <alignment horizontal="center"/>
      <protection locked="0"/>
    </xf>
    <xf numFmtId="165" fontId="3" fillId="0" borderId="22" xfId="0" applyNumberFormat="1" applyFont="1" applyFill="1" applyBorder="1" applyAlignment="1" applyProtection="1">
      <alignment horizontal="center"/>
      <protection locked="0"/>
    </xf>
    <xf numFmtId="14" fontId="15" fillId="0" borderId="0" xfId="0" applyNumberFormat="1" applyFont="1" applyBorder="1" applyAlignment="1" applyProtection="1">
      <alignment horizontal="center"/>
      <protection locked="0"/>
    </xf>
    <xf numFmtId="165" fontId="3" fillId="0" borderId="24" xfId="0" applyNumberFormat="1" applyFont="1" applyBorder="1" applyAlignment="1" applyProtection="1">
      <alignment horizontal="center"/>
      <protection locked="0"/>
    </xf>
    <xf numFmtId="0" fontId="1" fillId="5" borderId="25" xfId="1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1" fillId="8" borderId="0" xfId="1" applyFont="1" applyFill="1" applyBorder="1" applyAlignment="1" applyProtection="1">
      <alignment horizontal="left"/>
      <protection locked="0"/>
    </xf>
    <xf numFmtId="0" fontId="17" fillId="0" borderId="0" xfId="1" applyFont="1" applyAlignment="1">
      <alignment horizontal="left"/>
    </xf>
    <xf numFmtId="14" fontId="0" fillId="0" borderId="0" xfId="0" applyNumberFormat="1" applyAlignment="1">
      <alignment horizontal="left"/>
    </xf>
    <xf numFmtId="0" fontId="18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46" fontId="10" fillId="0" borderId="8" xfId="0" applyNumberFormat="1" applyFont="1" applyBorder="1" applyAlignment="1" applyProtection="1">
      <alignment horizontal="center" vertical="center"/>
      <protection locked="0"/>
    </xf>
    <xf numFmtId="46" fontId="10" fillId="0" borderId="9" xfId="0" applyNumberFormat="1" applyFont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2" borderId="28" xfId="0" applyFill="1" applyBorder="1" applyAlignment="1" applyProtection="1">
      <alignment horizontal="left" vertical="top" wrapText="1"/>
      <protection locked="0"/>
    </xf>
    <xf numFmtId="0" fontId="0" fillId="2" borderId="29" xfId="0" applyFill="1" applyBorder="1" applyAlignment="1" applyProtection="1">
      <alignment horizontal="left" vertical="top" wrapText="1"/>
      <protection locked="0"/>
    </xf>
    <xf numFmtId="0" fontId="0" fillId="2" borderId="30" xfId="0" applyFill="1" applyBorder="1" applyAlignment="1" applyProtection="1">
      <alignment horizontal="left" vertical="top" wrapText="1"/>
      <protection locked="0"/>
    </xf>
    <xf numFmtId="0" fontId="0" fillId="2" borderId="31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32" xfId="0" applyFill="1" applyBorder="1" applyAlignment="1" applyProtection="1">
      <alignment horizontal="left" vertical="top" wrapText="1"/>
      <protection locked="0"/>
    </xf>
    <xf numFmtId="0" fontId="0" fillId="2" borderId="33" xfId="0" applyFill="1" applyBorder="1" applyAlignment="1" applyProtection="1">
      <alignment horizontal="left" vertical="top" wrapText="1"/>
      <protection locked="0"/>
    </xf>
    <xf numFmtId="0" fontId="0" fillId="2" borderId="34" xfId="0" applyFill="1" applyBorder="1" applyAlignment="1" applyProtection="1">
      <alignment horizontal="left" vertical="top" wrapText="1"/>
      <protection locked="0"/>
    </xf>
    <xf numFmtId="0" fontId="0" fillId="2" borderId="35" xfId="0" applyFill="1" applyBorder="1" applyAlignment="1" applyProtection="1">
      <alignment horizontal="left" vertical="top" wrapText="1"/>
      <protection locked="0"/>
    </xf>
    <xf numFmtId="0" fontId="16" fillId="0" borderId="36" xfId="0" applyFont="1" applyBorder="1" applyAlignment="1" applyProtection="1">
      <alignment horizontal="center"/>
      <protection locked="0"/>
    </xf>
    <xf numFmtId="0" fontId="16" fillId="0" borderId="37" xfId="0" applyFont="1" applyBorder="1" applyAlignment="1" applyProtection="1">
      <alignment horizontal="center"/>
      <protection locked="0"/>
    </xf>
    <xf numFmtId="0" fontId="16" fillId="0" borderId="38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1" fillId="9" borderId="25" xfId="1" applyFont="1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3" fillId="0" borderId="13" xfId="0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0" fillId="0" borderId="39" xfId="0" applyBorder="1" applyAlignment="1" applyProtection="1">
      <alignment vertical="center" wrapText="1"/>
      <protection locked="0"/>
    </xf>
    <xf numFmtId="166" fontId="1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5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grancursosonline.com.br/assinatura-ilimitada/" TargetMode="External"/><Relationship Id="rId1" Type="http://schemas.openxmlformats.org/officeDocument/2006/relationships/hyperlink" Target="#'Informa&#231;&#245;es l Concurso'!A1"/><Relationship Id="rId5" Type="http://schemas.openxmlformats.org/officeDocument/2006/relationships/image" Target="../media/image2.jpeg"/><Relationship Id="rId4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7" Type="http://schemas.openxmlformats.org/officeDocument/2006/relationships/image" Target="../media/image5.jpg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grancursosonline.com.br/assinatura-ilimitada/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7" Type="http://schemas.openxmlformats.org/officeDocument/2006/relationships/image" Target="../media/image5.jpg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grancursosonline.com.br/assinatura-ilimitada/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7" Type="http://schemas.openxmlformats.org/officeDocument/2006/relationships/image" Target="../media/image5.jpg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grancursosonline.com.br/assinatura-ilimitada/" TargetMode="Externa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7" Type="http://schemas.openxmlformats.org/officeDocument/2006/relationships/image" Target="../media/image5.jpg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grancursosonline.com.br/assinatura-ilimitada/" TargetMode="Externa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7" Type="http://schemas.openxmlformats.org/officeDocument/2006/relationships/image" Target="../media/image5.jpg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grancursosonline.com.br/assinatura-ilimitada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#Cronograma!A1"/><Relationship Id="rId7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Relationship Id="rId6" Type="http://schemas.openxmlformats.org/officeDocument/2006/relationships/hyperlink" Target="https://www.grancursosonline.com.br/assinatura-ilimitada/" TargetMode="External"/><Relationship Id="rId5" Type="http://schemas.openxmlformats.org/officeDocument/2006/relationships/hyperlink" Target="#Inform&#225;tica!A1"/><Relationship Id="rId4" Type="http://schemas.openxmlformats.org/officeDocument/2006/relationships/hyperlink" Target="#'Quadro de hor&#225;rio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1.png"/><Relationship Id="rId5" Type="http://schemas.openxmlformats.org/officeDocument/2006/relationships/hyperlink" Target="https://www.grancursosonline.com.br/assinatura-ilimitada/" TargetMode="External"/><Relationship Id="rId4" Type="http://schemas.openxmlformats.org/officeDocument/2006/relationships/hyperlink" Target="#Inform&#225;tic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1.png"/><Relationship Id="rId5" Type="http://schemas.openxmlformats.org/officeDocument/2006/relationships/hyperlink" Target="https://www.grancursosonline.com.br/assinatura-ilimitada/" TargetMode="External"/><Relationship Id="rId4" Type="http://schemas.openxmlformats.org/officeDocument/2006/relationships/hyperlink" Target="#Inform&#225;tica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7" Type="http://schemas.openxmlformats.org/officeDocument/2006/relationships/image" Target="../media/image5.jpg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grancursosonline.com.br/assinatura-ilimitada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7" Type="http://schemas.openxmlformats.org/officeDocument/2006/relationships/image" Target="../media/image5.jpg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grancursosonline.com.br/assinatura-ilimitada/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7" Type="http://schemas.openxmlformats.org/officeDocument/2006/relationships/image" Target="../media/image5.jpg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grancursosonline.com.br/assinatura-ilimitada/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7" Type="http://schemas.openxmlformats.org/officeDocument/2006/relationships/image" Target="../media/image5.jpg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grancursosonline.com.br/assinatura-ilimitada/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Quadro de hor&#225;rios'!A1"/><Relationship Id="rId7" Type="http://schemas.openxmlformats.org/officeDocument/2006/relationships/image" Target="../media/image5.jpg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hyperlink" Target="https://blog-static.infra.grancursosonline.com.br/wp-content/uploads/2020/04/09002835/Edital-PC-PR-Edital-Policia-Civil-Paran%C3%A1-Delegado-Investigador-e-Papiloscopista-2020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grancursosonline.com.br/assinatura-ilimitad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19050</xdr:colOff>
      <xdr:row>2</xdr:row>
      <xdr:rowOff>85725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D8ABE203-7621-41F4-B211-4F0C6A6ADF63}"/>
            </a:ext>
          </a:extLst>
        </xdr:cNvPr>
        <xdr:cNvSpPr/>
      </xdr:nvSpPr>
      <xdr:spPr>
        <a:xfrm>
          <a:off x="9525" y="9525"/>
          <a:ext cx="8543925" cy="457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190500</xdr:colOff>
      <xdr:row>0</xdr:row>
      <xdr:rowOff>0</xdr:rowOff>
    </xdr:from>
    <xdr:ext cx="3048000" cy="530658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D7FD87F7-B145-49E2-8C8D-9668C8A5A839}"/>
            </a:ext>
          </a:extLst>
        </xdr:cNvPr>
        <xdr:cNvSpPr txBox="1"/>
      </xdr:nvSpPr>
      <xdr:spPr>
        <a:xfrm>
          <a:off x="190500" y="0"/>
          <a:ext cx="3048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800">
              <a:solidFill>
                <a:schemeClr val="bg1"/>
              </a:solidFill>
            </a:rPr>
            <a:t>Edital</a:t>
          </a:r>
          <a:r>
            <a:rPr lang="pt-BR" sz="2800" baseline="0">
              <a:solidFill>
                <a:schemeClr val="bg1"/>
              </a:solidFill>
            </a:rPr>
            <a:t> Vertical</a:t>
          </a:r>
          <a:endParaRPr lang="pt-BR" sz="1100">
            <a:solidFill>
              <a:schemeClr val="bg1"/>
            </a:solidFill>
          </a:endParaRPr>
        </a:p>
      </xdr:txBody>
    </xdr:sp>
    <xdr:clientData/>
  </xdr:oneCellAnchor>
  <xdr:oneCellAnchor>
    <xdr:from>
      <xdr:col>3</xdr:col>
      <xdr:colOff>542926</xdr:colOff>
      <xdr:row>2</xdr:row>
      <xdr:rowOff>142875</xdr:rowOff>
    </xdr:from>
    <xdr:ext cx="4514849" cy="1094274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1B58EF77-4FB0-4FAF-9E3C-289C0717E286}"/>
            </a:ext>
          </a:extLst>
        </xdr:cNvPr>
        <xdr:cNvSpPr txBox="1"/>
      </xdr:nvSpPr>
      <xdr:spPr>
        <a:xfrm>
          <a:off x="2371726" y="638175"/>
          <a:ext cx="4514849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3200">
              <a:solidFill>
                <a:schemeClr val="accent1">
                  <a:lumMod val="75000"/>
                </a:schemeClr>
              </a:solidFill>
            </a:rPr>
            <a:t>Polícia Civil do</a:t>
          </a:r>
          <a:r>
            <a:rPr lang="pt-BR" sz="3200" baseline="0">
              <a:solidFill>
                <a:schemeClr val="accent1">
                  <a:lumMod val="75000"/>
                </a:schemeClr>
              </a:solidFill>
            </a:rPr>
            <a:t> Estado do Paraná</a:t>
          </a:r>
          <a:endParaRPr lang="pt-BR" sz="320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3</xdr:col>
      <xdr:colOff>552451</xdr:colOff>
      <xdr:row>9</xdr:row>
      <xdr:rowOff>109730</xdr:rowOff>
    </xdr:from>
    <xdr:ext cx="3933824" cy="530658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A308ACEC-ADF1-4367-9FE8-639D431D22B8}"/>
            </a:ext>
          </a:extLst>
        </xdr:cNvPr>
        <xdr:cNvSpPr txBox="1"/>
      </xdr:nvSpPr>
      <xdr:spPr>
        <a:xfrm>
          <a:off x="2381251" y="1938530"/>
          <a:ext cx="393382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2800">
              <a:solidFill>
                <a:schemeClr val="tx1"/>
              </a:solidFill>
            </a:rPr>
            <a:t>Delegado de Polícia</a:t>
          </a:r>
        </a:p>
      </xdr:txBody>
    </xdr:sp>
    <xdr:clientData/>
  </xdr:oneCellAnchor>
  <xdr:twoCellAnchor>
    <xdr:from>
      <xdr:col>12</xdr:col>
      <xdr:colOff>0</xdr:colOff>
      <xdr:row>11</xdr:row>
      <xdr:rowOff>28575</xdr:rowOff>
    </xdr:from>
    <xdr:to>
      <xdr:col>13</xdr:col>
      <xdr:colOff>581025</xdr:colOff>
      <xdr:row>13</xdr:row>
      <xdr:rowOff>114300</xdr:rowOff>
    </xdr:to>
    <xdr:sp macro="" textlink="">
      <xdr:nvSpPr>
        <xdr:cNvPr id="15" name="Retângul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7D97F0-53C9-461C-8F27-2B4623AA8146}"/>
            </a:ext>
          </a:extLst>
        </xdr:cNvPr>
        <xdr:cNvSpPr/>
      </xdr:nvSpPr>
      <xdr:spPr>
        <a:xfrm>
          <a:off x="7315200" y="2124075"/>
          <a:ext cx="1190625" cy="466725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  <a:endParaRPr lang="pt-BR" sz="1100"/>
        </a:p>
      </xdr:txBody>
    </xdr:sp>
    <xdr:clientData/>
  </xdr:twoCellAnchor>
  <xdr:twoCellAnchor editAs="oneCell">
    <xdr:from>
      <xdr:col>10</xdr:col>
      <xdr:colOff>140628</xdr:colOff>
      <xdr:row>0</xdr:row>
      <xdr:rowOff>0</xdr:rowOff>
    </xdr:from>
    <xdr:to>
      <xdr:col>14</xdr:col>
      <xdr:colOff>76200</xdr:colOff>
      <xdr:row>2</xdr:row>
      <xdr:rowOff>114300</xdr:rowOff>
    </xdr:to>
    <xdr:pic>
      <xdr:nvPicPr>
        <xdr:cNvPr id="9" name="Imagem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663A04-3589-4F3B-B9E3-169312F72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6628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104775</xdr:rowOff>
    </xdr:from>
    <xdr:to>
      <xdr:col>3</xdr:col>
      <xdr:colOff>571500</xdr:colOff>
      <xdr:row>15</xdr:row>
      <xdr:rowOff>0</xdr:rowOff>
    </xdr:to>
    <xdr:pic>
      <xdr:nvPicPr>
        <xdr:cNvPr id="8" name="Imagem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AF1ED94-73F2-4622-B951-B447A66C1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0075"/>
          <a:ext cx="2400300" cy="2371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89FE423-3296-4024-AC3F-01DC70654655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2E0DC9D5-EC71-4BCA-B224-F305EEA70D92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FC9ACCE-E343-425E-867E-ECB65BBF174F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D03E0818-0E6D-4364-B6F4-689C28F02010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79E7E8F-1B7B-41DA-90B6-283E0A30C491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19</xdr:col>
      <xdr:colOff>381000</xdr:colOff>
      <xdr:row>0</xdr:row>
      <xdr:rowOff>0</xdr:rowOff>
    </xdr:from>
    <xdr:to>
      <xdr:col>23</xdr:col>
      <xdr:colOff>40347</xdr:colOff>
      <xdr:row>3</xdr:row>
      <xdr:rowOff>38100</xdr:rowOff>
    </xdr:to>
    <xdr:pic>
      <xdr:nvPicPr>
        <xdr:cNvPr id="8" name="Imagem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0D9ABC-E373-4B04-8765-26F50A67A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59275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16</xdr:row>
      <xdr:rowOff>123825</xdr:rowOff>
    </xdr:from>
    <xdr:to>
      <xdr:col>1</xdr:col>
      <xdr:colOff>2981325</xdr:colOff>
      <xdr:row>26</xdr:row>
      <xdr:rowOff>66675</xdr:rowOff>
    </xdr:to>
    <xdr:pic>
      <xdr:nvPicPr>
        <xdr:cNvPr id="9" name="Imagem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BACF171-B6BF-440C-8CF8-A1D39DC62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505325"/>
          <a:ext cx="3371850" cy="33718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B1BB3AB6-3349-43D8-AD6F-091C7B5D0450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5DD8190-AFC6-4D43-AA9A-5668D4C0E14F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594AAD1-7316-4957-9640-4B725A49F68B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0C79C8E-2233-4CC9-A7C9-DE09B60F7787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75BA979-89FC-43A8-8212-6B9355752297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19</xdr:col>
      <xdr:colOff>400050</xdr:colOff>
      <xdr:row>0</xdr:row>
      <xdr:rowOff>0</xdr:rowOff>
    </xdr:from>
    <xdr:to>
      <xdr:col>23</xdr:col>
      <xdr:colOff>59397</xdr:colOff>
      <xdr:row>3</xdr:row>
      <xdr:rowOff>38100</xdr:rowOff>
    </xdr:to>
    <xdr:pic>
      <xdr:nvPicPr>
        <xdr:cNvPr id="8" name="Imagem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D3662AC-36BE-4D97-B727-AAA5891C7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78325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17</xdr:row>
      <xdr:rowOff>28575</xdr:rowOff>
    </xdr:from>
    <xdr:to>
      <xdr:col>1</xdr:col>
      <xdr:colOff>2876550</xdr:colOff>
      <xdr:row>34</xdr:row>
      <xdr:rowOff>133350</xdr:rowOff>
    </xdr:to>
    <xdr:pic>
      <xdr:nvPicPr>
        <xdr:cNvPr id="9" name="Imagem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B353C13-F9CA-4F57-BEE4-446DBC9DE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315075"/>
          <a:ext cx="3371850" cy="3371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7A4693FC-8097-41BD-8B20-00A69D3DBAA2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E4BE7A09-A091-4C16-9077-0AA76836E1E3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8AE44E0-21F5-4EBF-B073-ACEAD8134CB4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352334D8-3558-4161-9B5E-42A62E6CD534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0E6B857-BC9A-4DB0-8AD1-6EA847E4F43B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19</xdr:col>
      <xdr:colOff>340653</xdr:colOff>
      <xdr:row>0</xdr:row>
      <xdr:rowOff>0</xdr:rowOff>
    </xdr:from>
    <xdr:to>
      <xdr:col>23</xdr:col>
      <xdr:colOff>0</xdr:colOff>
      <xdr:row>3</xdr:row>
      <xdr:rowOff>38100</xdr:rowOff>
    </xdr:to>
    <xdr:pic>
      <xdr:nvPicPr>
        <xdr:cNvPr id="8" name="Imagem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1883AC-AF2F-41BD-A09A-935CEB924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8928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16</xdr:row>
      <xdr:rowOff>161925</xdr:rowOff>
    </xdr:from>
    <xdr:to>
      <xdr:col>1</xdr:col>
      <xdr:colOff>2952750</xdr:colOff>
      <xdr:row>34</xdr:row>
      <xdr:rowOff>76200</xdr:rowOff>
    </xdr:to>
    <xdr:pic>
      <xdr:nvPicPr>
        <xdr:cNvPr id="9" name="Imagem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FC257F9-174D-4B92-832C-1000BFFBF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162425"/>
          <a:ext cx="3371850" cy="33718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E465D50-B8F0-4B02-8F6B-4E67DDEAA72B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1D50A9E-1E02-4623-999D-01AA9E24599C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B280EA5-0A9F-48DA-9777-92936700128E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F2065A1-642B-46D0-AA0B-47D3D5558366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AF2A7AD-9E35-4A09-9A2A-5F7B3EB7E51C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19</xdr:col>
      <xdr:colOff>361950</xdr:colOff>
      <xdr:row>0</xdr:row>
      <xdr:rowOff>0</xdr:rowOff>
    </xdr:from>
    <xdr:to>
      <xdr:col>23</xdr:col>
      <xdr:colOff>21297</xdr:colOff>
      <xdr:row>3</xdr:row>
      <xdr:rowOff>38100</xdr:rowOff>
    </xdr:to>
    <xdr:pic>
      <xdr:nvPicPr>
        <xdr:cNvPr id="8" name="Imagem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492E98-97D9-4610-B4CC-E331876A5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0225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16</xdr:row>
      <xdr:rowOff>142875</xdr:rowOff>
    </xdr:from>
    <xdr:to>
      <xdr:col>1</xdr:col>
      <xdr:colOff>2886075</xdr:colOff>
      <xdr:row>34</xdr:row>
      <xdr:rowOff>57150</xdr:rowOff>
    </xdr:to>
    <xdr:pic>
      <xdr:nvPicPr>
        <xdr:cNvPr id="9" name="Imagem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31542B2-EC63-4030-BD56-271CFAB51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76875"/>
          <a:ext cx="3371850" cy="33718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541DAAC-0F7A-4819-9BE1-E00009A97EEA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F5ACB15-F0BB-4EAB-9913-C18AD248054B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D293AB0-F3F5-45C1-AC34-12AE3DD1D586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542A38DF-44FD-4952-9526-A6F2DAA25260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ACF2293-ECAF-4CDB-B70A-1C6EA64361D9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19</xdr:col>
      <xdr:colOff>264453</xdr:colOff>
      <xdr:row>0</xdr:row>
      <xdr:rowOff>0</xdr:rowOff>
    </xdr:from>
    <xdr:to>
      <xdr:col>22</xdr:col>
      <xdr:colOff>809625</xdr:colOff>
      <xdr:row>3</xdr:row>
      <xdr:rowOff>38100</xdr:rowOff>
    </xdr:to>
    <xdr:pic>
      <xdr:nvPicPr>
        <xdr:cNvPr id="9" name="Imagem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F073CEC-10EB-4190-9849-7B076C9AA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42728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16</xdr:row>
      <xdr:rowOff>142875</xdr:rowOff>
    </xdr:from>
    <xdr:to>
      <xdr:col>1</xdr:col>
      <xdr:colOff>2886075</xdr:colOff>
      <xdr:row>31</xdr:row>
      <xdr:rowOff>57150</xdr:rowOff>
    </xdr:to>
    <xdr:pic>
      <xdr:nvPicPr>
        <xdr:cNvPr id="8" name="Imagem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2905DC3-AD8F-4907-BB06-6C58C1A8A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8143875"/>
          <a:ext cx="3371850" cy="3371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9</xdr:row>
      <xdr:rowOff>38100</xdr:rowOff>
    </xdr:from>
    <xdr:to>
      <xdr:col>1</xdr:col>
      <xdr:colOff>476193</xdr:colOff>
      <xdr:row>10</xdr:row>
      <xdr:rowOff>28552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EADF37-57D6-4A09-8642-6F961FA13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7825" y="1857375"/>
          <a:ext cx="457143" cy="18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3000375</xdr:colOff>
      <xdr:row>1</xdr:row>
      <xdr:rowOff>85725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21C35E52-E13B-43FC-9FFC-135BD0183A6B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id="{823D7769-BA68-4FF3-B673-905E75978B7B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12" name="Retângulo 1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7DBD0CF-06F6-4A72-8B10-71C3FA54122D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13" name="Retângulo 12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587C186-22E5-4521-8FDE-C8AADA8A101B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14" name="Retângulo 13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F54EFD34-8B11-4AF5-94B0-07CEEB358325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3</xdr:col>
      <xdr:colOff>64428</xdr:colOff>
      <xdr:row>0</xdr:row>
      <xdr:rowOff>0</xdr:rowOff>
    </xdr:from>
    <xdr:to>
      <xdr:col>8</xdr:col>
      <xdr:colOff>0</xdr:colOff>
      <xdr:row>3</xdr:row>
      <xdr:rowOff>38100</xdr:rowOff>
    </xdr:to>
    <xdr:pic>
      <xdr:nvPicPr>
        <xdr:cNvPr id="10" name="Imagem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6A249-BC4B-46DB-BA54-B7F157573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5203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2</xdr:row>
      <xdr:rowOff>161925</xdr:rowOff>
    </xdr:from>
    <xdr:to>
      <xdr:col>8</xdr:col>
      <xdr:colOff>0</xdr:colOff>
      <xdr:row>28</xdr:row>
      <xdr:rowOff>171450</xdr:rowOff>
    </xdr:to>
    <xdr:pic>
      <xdr:nvPicPr>
        <xdr:cNvPr id="9" name="Imagem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3D0D68-9E70-4CBF-84A8-BB938ED2D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542925"/>
          <a:ext cx="1362075" cy="525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247650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392899B-11E2-4B60-86BC-E5C5736A0DCC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C923DF8-E117-420F-9BC7-6E07F0A898BE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3293D29-75BB-4FC0-A5A6-110ABD8F41FA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4CF34C1-FBA6-4DD4-94D4-AC62A5385106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9DB042C4-CCEC-45A5-99F1-F80418990AEC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5</xdr:col>
      <xdr:colOff>676275</xdr:colOff>
      <xdr:row>0</xdr:row>
      <xdr:rowOff>0</xdr:rowOff>
    </xdr:from>
    <xdr:to>
      <xdr:col>8</xdr:col>
      <xdr:colOff>183222</xdr:colOff>
      <xdr:row>3</xdr:row>
      <xdr:rowOff>38100</xdr:rowOff>
    </xdr:to>
    <xdr:pic>
      <xdr:nvPicPr>
        <xdr:cNvPr id="9" name="Imagem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88E09D0-EACC-4A8F-955F-4831FA10F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2373972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238125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19ADF77-AED1-4905-96D0-037809B70077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2567970-B3C5-43C1-A35D-9AF3BB1A8C28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BA5A8C5-B6B7-4164-9AD7-60640E84F84C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6C42BA42-4698-4BD2-9202-E40CA5E4FE0A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C23D58D-81B5-407E-A7D1-9CC93BBA65F7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8</xdr:col>
      <xdr:colOff>121578</xdr:colOff>
      <xdr:row>0</xdr:row>
      <xdr:rowOff>0</xdr:rowOff>
    </xdr:from>
    <xdr:to>
      <xdr:col>11</xdr:col>
      <xdr:colOff>0</xdr:colOff>
      <xdr:row>3</xdr:row>
      <xdr:rowOff>38100</xdr:rowOff>
    </xdr:to>
    <xdr:pic>
      <xdr:nvPicPr>
        <xdr:cNvPr id="8" name="Imagem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71FAAA6-A36F-4E49-9699-EC7925A3E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4428" y="0"/>
          <a:ext cx="2373972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BAA0583-C6F8-47F5-9BEC-DF3911E5B594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222EC4A1-E4F2-4836-8752-CBB8BC489C93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022DCC4-845D-4B96-BBBC-FC39F375CF47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3C30B4A-D9D4-44DB-8557-70D2C32F9AD7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2BE170C-F1CB-46F4-85DD-C84F67C0750F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19</xdr:col>
      <xdr:colOff>352425</xdr:colOff>
      <xdr:row>0</xdr:row>
      <xdr:rowOff>0</xdr:rowOff>
    </xdr:from>
    <xdr:to>
      <xdr:col>23</xdr:col>
      <xdr:colOff>11772</xdr:colOff>
      <xdr:row>3</xdr:row>
      <xdr:rowOff>38100</xdr:rowOff>
    </xdr:to>
    <xdr:pic>
      <xdr:nvPicPr>
        <xdr:cNvPr id="8" name="Imagem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DFDBDD-0B6C-490E-A7E2-748707F2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0700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17</xdr:row>
      <xdr:rowOff>47625</xdr:rowOff>
    </xdr:from>
    <xdr:to>
      <xdr:col>1</xdr:col>
      <xdr:colOff>2876550</xdr:colOff>
      <xdr:row>34</xdr:row>
      <xdr:rowOff>152400</xdr:rowOff>
    </xdr:to>
    <xdr:pic>
      <xdr:nvPicPr>
        <xdr:cNvPr id="9" name="Imagem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64159F0-AEE8-4F74-B99E-6D56FFD73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715125"/>
          <a:ext cx="3371850" cy="3371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B2B4DF8-ED2E-4B27-A2F0-F118B93556FE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2AFE6F7-E310-4E05-8284-4A32418393B3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782D1C5-DBFC-40C2-814A-9BFC5EFBD816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9C726B3-B18B-45C2-BA0F-EEC6F1D27730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0884271-95D9-44F7-A7DF-25A6CEB47272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19</xdr:col>
      <xdr:colOff>352425</xdr:colOff>
      <xdr:row>0</xdr:row>
      <xdr:rowOff>0</xdr:rowOff>
    </xdr:from>
    <xdr:to>
      <xdr:col>23</xdr:col>
      <xdr:colOff>11772</xdr:colOff>
      <xdr:row>3</xdr:row>
      <xdr:rowOff>38100</xdr:rowOff>
    </xdr:to>
    <xdr:pic>
      <xdr:nvPicPr>
        <xdr:cNvPr id="8" name="Imagem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56B446-9F34-4FC8-AB08-0865BA85B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0700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16</xdr:row>
      <xdr:rowOff>133350</xdr:rowOff>
    </xdr:from>
    <xdr:to>
      <xdr:col>1</xdr:col>
      <xdr:colOff>2895600</xdr:colOff>
      <xdr:row>34</xdr:row>
      <xdr:rowOff>47625</xdr:rowOff>
    </xdr:to>
    <xdr:pic>
      <xdr:nvPicPr>
        <xdr:cNvPr id="9" name="Imagem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BF6B0D9-25E7-4B60-934A-073EEE106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896350"/>
          <a:ext cx="3371850" cy="3371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788771DD-AC20-4C16-81B2-19C7E09EB8DB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619C5A3D-928D-484E-80FA-3E952523327F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98F7FAE-9A70-49C7-AB2F-DAF8183C3622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77B6732-2BF5-4B89-B121-3D669E8FE8CC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5395D4F-0941-4095-9A4B-425234118701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19</xdr:col>
      <xdr:colOff>390525</xdr:colOff>
      <xdr:row>0</xdr:row>
      <xdr:rowOff>0</xdr:rowOff>
    </xdr:from>
    <xdr:to>
      <xdr:col>23</xdr:col>
      <xdr:colOff>49872</xdr:colOff>
      <xdr:row>3</xdr:row>
      <xdr:rowOff>38100</xdr:rowOff>
    </xdr:to>
    <xdr:pic>
      <xdr:nvPicPr>
        <xdr:cNvPr id="8" name="Imagem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7D3DE6-68D5-4478-93DA-3B95995D4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8800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16</xdr:row>
      <xdr:rowOff>123825</xdr:rowOff>
    </xdr:from>
    <xdr:to>
      <xdr:col>1</xdr:col>
      <xdr:colOff>2933700</xdr:colOff>
      <xdr:row>25</xdr:row>
      <xdr:rowOff>47625</xdr:rowOff>
    </xdr:to>
    <xdr:pic>
      <xdr:nvPicPr>
        <xdr:cNvPr id="9" name="Imagem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C328620-922E-4F33-B405-CE6ED2EE0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0982325"/>
          <a:ext cx="3371850" cy="3371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680816D-C79B-48FF-A702-5ED7132C344E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3EB8BFF-6113-4D7B-85A3-2F75CB01C935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1125F59-099F-4D22-8122-0124A32656A9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1E33307-5118-4969-AF85-B8C02DB022BC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D25E8D9-6C8A-4D73-B6E8-59DA8E14B650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19</xdr:col>
      <xdr:colOff>400050</xdr:colOff>
      <xdr:row>0</xdr:row>
      <xdr:rowOff>0</xdr:rowOff>
    </xdr:from>
    <xdr:to>
      <xdr:col>23</xdr:col>
      <xdr:colOff>59397</xdr:colOff>
      <xdr:row>3</xdr:row>
      <xdr:rowOff>38100</xdr:rowOff>
    </xdr:to>
    <xdr:pic>
      <xdr:nvPicPr>
        <xdr:cNvPr id="9" name="Imagem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F1207FA-8809-478B-97E9-35F6034DE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78325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16</xdr:row>
      <xdr:rowOff>161925</xdr:rowOff>
    </xdr:from>
    <xdr:to>
      <xdr:col>1</xdr:col>
      <xdr:colOff>2895600</xdr:colOff>
      <xdr:row>33</xdr:row>
      <xdr:rowOff>76200</xdr:rowOff>
    </xdr:to>
    <xdr:pic>
      <xdr:nvPicPr>
        <xdr:cNvPr id="8" name="Imagem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3D5B333-57A8-4D13-9372-FAE9D12E5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162425"/>
          <a:ext cx="3371850" cy="33718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5AD5BCF-0605-4977-897F-5D446C620576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C4B6498-33EA-4E55-AD3A-967CE0CDDF90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2BC6660-584B-408B-80EF-AAAB4FB14E48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91A37D95-A2F0-4906-88B6-5830BA7E671B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8A5B7CF-5255-4A30-BF51-3415DE2FBE7B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19</xdr:col>
      <xdr:colOff>342900</xdr:colOff>
      <xdr:row>0</xdr:row>
      <xdr:rowOff>0</xdr:rowOff>
    </xdr:from>
    <xdr:to>
      <xdr:col>23</xdr:col>
      <xdr:colOff>2247</xdr:colOff>
      <xdr:row>3</xdr:row>
      <xdr:rowOff>38100</xdr:rowOff>
    </xdr:to>
    <xdr:pic>
      <xdr:nvPicPr>
        <xdr:cNvPr id="8" name="Imagem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F35B0E-E457-46C2-AEB7-C60E5BE83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1175" y="0"/>
          <a:ext cx="2373972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16</xdr:row>
      <xdr:rowOff>180975</xdr:rowOff>
    </xdr:from>
    <xdr:to>
      <xdr:col>1</xdr:col>
      <xdr:colOff>2905125</xdr:colOff>
      <xdr:row>29</xdr:row>
      <xdr:rowOff>114300</xdr:rowOff>
    </xdr:to>
    <xdr:pic>
      <xdr:nvPicPr>
        <xdr:cNvPr id="9" name="Imagem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9F09D4-4C8C-4133-AE6C-B0D2483B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800475"/>
          <a:ext cx="3371850" cy="337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showGridLines="0" workbookViewId="0">
      <selection activeCell="O12" sqref="O12"/>
    </sheetView>
  </sheetViews>
  <sheetFormatPr defaultColWidth="0" defaultRowHeight="15" zeroHeight="1" x14ac:dyDescent="0.25"/>
  <cols>
    <col min="1" max="14" width="9.140625" customWidth="1"/>
    <col min="15" max="15" width="2.7109375" customWidth="1"/>
    <col min="16" max="16384" width="9.140625" hidden="1"/>
  </cols>
  <sheetData>
    <row r="1" x14ac:dyDescent="0.25"/>
    <row r="2" ht="24" customHeight="1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7"/>
  <sheetViews>
    <sheetView showGridLines="0" workbookViewId="0">
      <selection activeCell="B11" sqref="B11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38.85546875" bestFit="1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85546875" customWidth="1"/>
    <col min="25" max="16384" width="9.140625" hidden="1"/>
  </cols>
  <sheetData>
    <row r="1" spans="1:2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5" spans="1:23" x14ac:dyDescent="0.25">
      <c r="A5" s="1"/>
      <c r="B5" s="1"/>
      <c r="C5" s="7"/>
      <c r="D5" s="8"/>
      <c r="E5" s="9" t="s">
        <v>70</v>
      </c>
      <c r="F5" s="9"/>
      <c r="G5" s="10" t="s">
        <v>71</v>
      </c>
      <c r="H5" s="9"/>
      <c r="I5" s="9"/>
      <c r="J5" s="9" t="s">
        <v>72</v>
      </c>
      <c r="K5" s="9"/>
      <c r="L5" s="10" t="s">
        <v>73</v>
      </c>
      <c r="M5" s="8"/>
      <c r="N5" s="9"/>
      <c r="O5" s="9" t="s">
        <v>74</v>
      </c>
      <c r="P5" s="9"/>
      <c r="Q5" s="10"/>
      <c r="R5" s="8"/>
      <c r="S5" s="9"/>
      <c r="T5" s="9" t="s">
        <v>75</v>
      </c>
      <c r="U5" s="9"/>
      <c r="V5" s="10"/>
      <c r="W5" s="11" t="s">
        <v>76</v>
      </c>
    </row>
    <row r="6" spans="1:23" ht="30" x14ac:dyDescent="0.25">
      <c r="A6" s="22" t="s">
        <v>0</v>
      </c>
      <c r="B6" s="23" t="s">
        <v>77</v>
      </c>
      <c r="C6" s="21" t="s">
        <v>78</v>
      </c>
      <c r="D6" s="13" t="s">
        <v>79</v>
      </c>
      <c r="E6" s="14" t="s">
        <v>80</v>
      </c>
      <c r="F6" s="14" t="s">
        <v>81</v>
      </c>
      <c r="G6" s="15">
        <f>SUM(G7:G31)</f>
        <v>1.0416666666666656</v>
      </c>
      <c r="H6" s="16" t="s">
        <v>82</v>
      </c>
      <c r="I6" s="17" t="s">
        <v>83</v>
      </c>
      <c r="J6" s="14" t="s">
        <v>80</v>
      </c>
      <c r="K6" s="14" t="s">
        <v>81</v>
      </c>
      <c r="L6" s="15">
        <f>SUM(L7:L31)</f>
        <v>0</v>
      </c>
      <c r="M6" s="18" t="s">
        <v>82</v>
      </c>
      <c r="N6" s="16" t="s">
        <v>83</v>
      </c>
      <c r="O6" s="14" t="s">
        <v>80</v>
      </c>
      <c r="P6" s="14" t="s">
        <v>81</v>
      </c>
      <c r="Q6" s="15">
        <f>SUM(Q7:Q31)</f>
        <v>1.0416666666666656</v>
      </c>
      <c r="R6" s="16" t="s">
        <v>82</v>
      </c>
      <c r="S6" s="16" t="s">
        <v>83</v>
      </c>
      <c r="T6" s="14" t="s">
        <v>80</v>
      </c>
      <c r="U6" s="14" t="s">
        <v>81</v>
      </c>
      <c r="V6" s="15">
        <f>SUM(V7:V31)</f>
        <v>1.0416666666666656</v>
      </c>
      <c r="W6" s="19">
        <f>SUM(W7:W31)</f>
        <v>3.1249999999999991</v>
      </c>
    </row>
    <row r="7" spans="1:23" x14ac:dyDescent="0.25">
      <c r="A7" s="99">
        <v>1</v>
      </c>
      <c r="B7" s="99" t="str">
        <f>Cronograma!B10</f>
        <v>Informática</v>
      </c>
      <c r="C7" s="100" t="s">
        <v>156</v>
      </c>
      <c r="D7" s="59">
        <v>43930</v>
      </c>
      <c r="E7" s="60">
        <v>0.29166666666666669</v>
      </c>
      <c r="F7" s="60">
        <v>0.33333333333333331</v>
      </c>
      <c r="G7" s="61">
        <f>F7-E7</f>
        <v>4.166666666666663E-2</v>
      </c>
      <c r="H7" s="62">
        <f t="shared" ref="H7" si="0">IF(D7="","",D7+DAY(1))</f>
        <v>43931</v>
      </c>
      <c r="I7" s="62" t="s">
        <v>84</v>
      </c>
      <c r="J7" s="63">
        <v>0.29166666666666669</v>
      </c>
      <c r="K7" s="63">
        <v>0.33333333333333331</v>
      </c>
      <c r="L7" s="61">
        <f>IF(I7="sim",K7-J7,0)</f>
        <v>0</v>
      </c>
      <c r="M7" s="64">
        <f>IF(D7="","",D7+DAY(7))</f>
        <v>43937</v>
      </c>
      <c r="N7" s="65" t="s">
        <v>85</v>
      </c>
      <c r="O7" s="66">
        <v>0.29166666666666669</v>
      </c>
      <c r="P7" s="66">
        <v>0.33333333333333331</v>
      </c>
      <c r="Q7" s="61">
        <f>IF(N7="sim",P7-O7,0)</f>
        <v>4.166666666666663E-2</v>
      </c>
      <c r="R7" s="67">
        <f>IF(D7="","",D7+DAY(15))</f>
        <v>43945</v>
      </c>
      <c r="S7" s="62" t="s">
        <v>85</v>
      </c>
      <c r="T7" s="60">
        <v>0.29166666666666669</v>
      </c>
      <c r="U7" s="60">
        <v>0.33333333333333331</v>
      </c>
      <c r="V7" s="61">
        <f>IF(S7="sim",U7-T7,0)</f>
        <v>4.166666666666663E-2</v>
      </c>
      <c r="W7" s="68">
        <f>G7+L7+Q7+V7</f>
        <v>0.12499999999999989</v>
      </c>
    </row>
    <row r="8" spans="1:23" ht="30" x14ac:dyDescent="0.25">
      <c r="A8" s="69">
        <v>2</v>
      </c>
      <c r="B8" s="69" t="str">
        <f>Cronograma!B11</f>
        <v>Direito Administrativo</v>
      </c>
      <c r="C8" s="101" t="s">
        <v>157</v>
      </c>
      <c r="D8" s="59">
        <v>43931</v>
      </c>
      <c r="E8" s="60">
        <v>0.29166666666666669</v>
      </c>
      <c r="F8" s="60">
        <v>0.33333333333333331</v>
      </c>
      <c r="G8" s="61">
        <f t="shared" ref="G8:G31" si="1">F8-E8</f>
        <v>4.166666666666663E-2</v>
      </c>
      <c r="H8" s="62">
        <f t="shared" ref="H8:H31" si="2">IF(D8="","",D8+DAY(1))</f>
        <v>43932</v>
      </c>
      <c r="I8" s="62" t="s">
        <v>84</v>
      </c>
      <c r="J8" s="63">
        <v>0.29166666666666669</v>
      </c>
      <c r="K8" s="63">
        <v>0.33333333333333331</v>
      </c>
      <c r="L8" s="61">
        <f t="shared" ref="L8:L31" si="3">IF(I8="sim",K8-J8,0)</f>
        <v>0</v>
      </c>
      <c r="M8" s="64">
        <f t="shared" ref="M8:M31" si="4">IF(D8="","",D8+DAY(7))</f>
        <v>43938</v>
      </c>
      <c r="N8" s="65" t="s">
        <v>85</v>
      </c>
      <c r="O8" s="66">
        <v>0.29166666666666669</v>
      </c>
      <c r="P8" s="66">
        <v>0.33333333333333331</v>
      </c>
      <c r="Q8" s="61">
        <f t="shared" ref="Q8:Q31" si="5">IF(N8="sim",P8-O8,0)</f>
        <v>4.166666666666663E-2</v>
      </c>
      <c r="R8" s="67">
        <f t="shared" ref="R8:R31" si="6">IF(D8="","",D8+DAY(15))</f>
        <v>43946</v>
      </c>
      <c r="S8" s="62" t="s">
        <v>85</v>
      </c>
      <c r="T8" s="60">
        <v>0.29166666666666669</v>
      </c>
      <c r="U8" s="60">
        <v>0.33333333333333331</v>
      </c>
      <c r="V8" s="61">
        <f t="shared" ref="V8:V31" si="7">IF(S8="sim",U8-T8,0)</f>
        <v>4.166666666666663E-2</v>
      </c>
      <c r="W8" s="68">
        <f t="shared" ref="W8:W31" si="8">G8+L8+Q8+V8</f>
        <v>0.12499999999999989</v>
      </c>
    </row>
    <row r="9" spans="1:23" x14ac:dyDescent="0.25">
      <c r="A9" s="69">
        <v>3</v>
      </c>
      <c r="B9" s="69" t="str">
        <f>Cronograma!B12</f>
        <v xml:space="preserve">Direito Constitucional </v>
      </c>
      <c r="C9" s="101" t="s">
        <v>158</v>
      </c>
      <c r="D9" s="59">
        <v>43932</v>
      </c>
      <c r="E9" s="60">
        <v>0.29166666666666669</v>
      </c>
      <c r="F9" s="60">
        <v>0.33333333333333331</v>
      </c>
      <c r="G9" s="61">
        <f t="shared" si="1"/>
        <v>4.166666666666663E-2</v>
      </c>
      <c r="H9" s="62">
        <f t="shared" si="2"/>
        <v>43933</v>
      </c>
      <c r="I9" s="62" t="s">
        <v>84</v>
      </c>
      <c r="J9" s="63">
        <v>0.29166666666666669</v>
      </c>
      <c r="K9" s="63">
        <v>0.33333333333333331</v>
      </c>
      <c r="L9" s="61">
        <f t="shared" si="3"/>
        <v>0</v>
      </c>
      <c r="M9" s="64">
        <f t="shared" si="4"/>
        <v>43939</v>
      </c>
      <c r="N9" s="65" t="s">
        <v>85</v>
      </c>
      <c r="O9" s="66">
        <v>0.29166666666666669</v>
      </c>
      <c r="P9" s="66">
        <v>0.33333333333333331</v>
      </c>
      <c r="Q9" s="61">
        <f t="shared" si="5"/>
        <v>4.166666666666663E-2</v>
      </c>
      <c r="R9" s="67">
        <f t="shared" si="6"/>
        <v>43947</v>
      </c>
      <c r="S9" s="62" t="s">
        <v>85</v>
      </c>
      <c r="T9" s="60">
        <v>0.29166666666666669</v>
      </c>
      <c r="U9" s="60">
        <v>0.33333333333333331</v>
      </c>
      <c r="V9" s="61">
        <f t="shared" si="7"/>
        <v>4.166666666666663E-2</v>
      </c>
      <c r="W9" s="68">
        <f t="shared" si="8"/>
        <v>0.12499999999999989</v>
      </c>
    </row>
    <row r="10" spans="1:23" ht="30" x14ac:dyDescent="0.25">
      <c r="A10" s="69">
        <v>4</v>
      </c>
      <c r="B10" s="69" t="str">
        <f>Cronograma!B13</f>
        <v xml:space="preserve">Direito Penal </v>
      </c>
      <c r="C10" s="101" t="s">
        <v>159</v>
      </c>
      <c r="D10" s="59">
        <v>43933</v>
      </c>
      <c r="E10" s="60">
        <v>0.29166666666666669</v>
      </c>
      <c r="F10" s="60">
        <v>0.33333333333333331</v>
      </c>
      <c r="G10" s="61">
        <f t="shared" si="1"/>
        <v>4.166666666666663E-2</v>
      </c>
      <c r="H10" s="62">
        <f t="shared" si="2"/>
        <v>43934</v>
      </c>
      <c r="I10" s="62" t="s">
        <v>84</v>
      </c>
      <c r="J10" s="63">
        <v>0.29166666666666669</v>
      </c>
      <c r="K10" s="63">
        <v>0.33333333333333331</v>
      </c>
      <c r="L10" s="61">
        <f t="shared" si="3"/>
        <v>0</v>
      </c>
      <c r="M10" s="64">
        <f t="shared" si="4"/>
        <v>43940</v>
      </c>
      <c r="N10" s="65" t="s">
        <v>85</v>
      </c>
      <c r="O10" s="66">
        <v>0.29166666666666669</v>
      </c>
      <c r="P10" s="66">
        <v>0.33333333333333331</v>
      </c>
      <c r="Q10" s="61">
        <f t="shared" si="5"/>
        <v>4.166666666666663E-2</v>
      </c>
      <c r="R10" s="67">
        <f t="shared" si="6"/>
        <v>43948</v>
      </c>
      <c r="S10" s="62" t="s">
        <v>85</v>
      </c>
      <c r="T10" s="60">
        <v>0.29166666666666669</v>
      </c>
      <c r="U10" s="60">
        <v>0.33333333333333331</v>
      </c>
      <c r="V10" s="61">
        <f t="shared" si="7"/>
        <v>4.166666666666663E-2</v>
      </c>
      <c r="W10" s="68">
        <f t="shared" si="8"/>
        <v>0.12499999999999989</v>
      </c>
    </row>
    <row r="11" spans="1:23" ht="30" x14ac:dyDescent="0.25">
      <c r="A11" s="69">
        <v>5</v>
      </c>
      <c r="B11" s="69" t="str">
        <f>Cronograma!B14</f>
        <v>Direito Processual Penal</v>
      </c>
      <c r="C11" s="101" t="s">
        <v>160</v>
      </c>
      <c r="D11" s="59">
        <v>43934</v>
      </c>
      <c r="E11" s="60">
        <v>0.29166666666666669</v>
      </c>
      <c r="F11" s="60">
        <v>0.33333333333333331</v>
      </c>
      <c r="G11" s="61">
        <f t="shared" si="1"/>
        <v>4.166666666666663E-2</v>
      </c>
      <c r="H11" s="62">
        <f t="shared" si="2"/>
        <v>43935</v>
      </c>
      <c r="I11" s="62" t="s">
        <v>84</v>
      </c>
      <c r="J11" s="63">
        <v>0.29166666666666669</v>
      </c>
      <c r="K11" s="63">
        <v>0.33333333333333331</v>
      </c>
      <c r="L11" s="61">
        <f t="shared" si="3"/>
        <v>0</v>
      </c>
      <c r="M11" s="64">
        <f t="shared" si="4"/>
        <v>43941</v>
      </c>
      <c r="N11" s="65" t="s">
        <v>85</v>
      </c>
      <c r="O11" s="66">
        <v>0.29166666666666669</v>
      </c>
      <c r="P11" s="66">
        <v>0.33333333333333331</v>
      </c>
      <c r="Q11" s="61">
        <f t="shared" si="5"/>
        <v>4.166666666666663E-2</v>
      </c>
      <c r="R11" s="67">
        <f t="shared" si="6"/>
        <v>43949</v>
      </c>
      <c r="S11" s="62" t="s">
        <v>85</v>
      </c>
      <c r="T11" s="60">
        <v>0.29166666666666669</v>
      </c>
      <c r="U11" s="60">
        <v>0.33333333333333331</v>
      </c>
      <c r="V11" s="61">
        <f t="shared" si="7"/>
        <v>4.166666666666663E-2</v>
      </c>
      <c r="W11" s="68">
        <f t="shared" si="8"/>
        <v>0.12499999999999989</v>
      </c>
    </row>
    <row r="12" spans="1:23" x14ac:dyDescent="0.25">
      <c r="A12" s="58">
        <v>6</v>
      </c>
      <c r="B12" s="58" t="str">
        <f>Cronograma!B15</f>
        <v>Legislação Penal Especial</v>
      </c>
      <c r="C12" s="101" t="s">
        <v>161</v>
      </c>
      <c r="D12" s="59">
        <v>43935</v>
      </c>
      <c r="E12" s="60">
        <v>0.29166666666666669</v>
      </c>
      <c r="F12" s="60">
        <v>0.33333333333333331</v>
      </c>
      <c r="G12" s="61">
        <f t="shared" si="1"/>
        <v>4.166666666666663E-2</v>
      </c>
      <c r="H12" s="62">
        <f t="shared" si="2"/>
        <v>43936</v>
      </c>
      <c r="I12" s="62" t="s">
        <v>84</v>
      </c>
      <c r="J12" s="63">
        <v>0.29166666666666669</v>
      </c>
      <c r="K12" s="63">
        <v>0.33333333333333331</v>
      </c>
      <c r="L12" s="61">
        <f t="shared" si="3"/>
        <v>0</v>
      </c>
      <c r="M12" s="64">
        <f t="shared" si="4"/>
        <v>43942</v>
      </c>
      <c r="N12" s="65" t="s">
        <v>85</v>
      </c>
      <c r="O12" s="66">
        <v>0.29166666666666669</v>
      </c>
      <c r="P12" s="66">
        <v>0.33333333333333331</v>
      </c>
      <c r="Q12" s="61">
        <f t="shared" si="5"/>
        <v>4.166666666666663E-2</v>
      </c>
      <c r="R12" s="67">
        <f t="shared" si="6"/>
        <v>43950</v>
      </c>
      <c r="S12" s="62" t="s">
        <v>85</v>
      </c>
      <c r="T12" s="60">
        <v>0.29166666666666669</v>
      </c>
      <c r="U12" s="60">
        <v>0.33333333333333331</v>
      </c>
      <c r="V12" s="61">
        <f t="shared" si="7"/>
        <v>4.166666666666663E-2</v>
      </c>
      <c r="W12" s="68">
        <f t="shared" si="8"/>
        <v>0.12499999999999989</v>
      </c>
    </row>
    <row r="13" spans="1:23" ht="30" x14ac:dyDescent="0.25">
      <c r="A13" s="69">
        <v>7</v>
      </c>
      <c r="B13" s="69" t="str">
        <f>Cronograma!B16</f>
        <v>Criminologia</v>
      </c>
      <c r="C13" s="101" t="s">
        <v>162</v>
      </c>
      <c r="D13" s="59">
        <v>43936</v>
      </c>
      <c r="E13" s="60">
        <v>0.29166666666666669</v>
      </c>
      <c r="F13" s="60">
        <v>0.33333333333333331</v>
      </c>
      <c r="G13" s="61">
        <f t="shared" si="1"/>
        <v>4.166666666666663E-2</v>
      </c>
      <c r="H13" s="62">
        <f t="shared" si="2"/>
        <v>43937</v>
      </c>
      <c r="I13" s="62" t="s">
        <v>84</v>
      </c>
      <c r="J13" s="63">
        <v>0.29166666666666669</v>
      </c>
      <c r="K13" s="63">
        <v>0.33333333333333331</v>
      </c>
      <c r="L13" s="61">
        <f t="shared" si="3"/>
        <v>0</v>
      </c>
      <c r="M13" s="64">
        <f t="shared" si="4"/>
        <v>43943</v>
      </c>
      <c r="N13" s="65" t="s">
        <v>85</v>
      </c>
      <c r="O13" s="66">
        <v>0.29166666666666669</v>
      </c>
      <c r="P13" s="66">
        <v>0.33333333333333331</v>
      </c>
      <c r="Q13" s="61">
        <f t="shared" si="5"/>
        <v>4.166666666666663E-2</v>
      </c>
      <c r="R13" s="67">
        <f t="shared" si="6"/>
        <v>43951</v>
      </c>
      <c r="S13" s="62" t="s">
        <v>85</v>
      </c>
      <c r="T13" s="60">
        <v>0.29166666666666669</v>
      </c>
      <c r="U13" s="60">
        <v>0.33333333333333331</v>
      </c>
      <c r="V13" s="61">
        <f t="shared" si="7"/>
        <v>4.166666666666663E-2</v>
      </c>
      <c r="W13" s="68">
        <f t="shared" si="8"/>
        <v>0.12499999999999989</v>
      </c>
    </row>
    <row r="14" spans="1:23" ht="30" x14ac:dyDescent="0.25">
      <c r="A14" s="69">
        <v>8</v>
      </c>
      <c r="B14" s="69" t="str">
        <f>Cronograma!B17</f>
        <v>Direito Civil</v>
      </c>
      <c r="C14" s="101" t="s">
        <v>163</v>
      </c>
      <c r="D14" s="59">
        <v>43937</v>
      </c>
      <c r="E14" s="60">
        <v>0.29166666666666669</v>
      </c>
      <c r="F14" s="60">
        <v>0.33333333333333331</v>
      </c>
      <c r="G14" s="61">
        <f t="shared" si="1"/>
        <v>4.166666666666663E-2</v>
      </c>
      <c r="H14" s="62">
        <f t="shared" si="2"/>
        <v>43938</v>
      </c>
      <c r="I14" s="62" t="s">
        <v>84</v>
      </c>
      <c r="J14" s="63">
        <v>0.29166666666666669</v>
      </c>
      <c r="K14" s="63">
        <v>0.33333333333333331</v>
      </c>
      <c r="L14" s="61">
        <f t="shared" si="3"/>
        <v>0</v>
      </c>
      <c r="M14" s="64">
        <f t="shared" si="4"/>
        <v>43944</v>
      </c>
      <c r="N14" s="65" t="s">
        <v>85</v>
      </c>
      <c r="O14" s="66">
        <v>0.29166666666666669</v>
      </c>
      <c r="P14" s="66">
        <v>0.33333333333333331</v>
      </c>
      <c r="Q14" s="61">
        <f t="shared" si="5"/>
        <v>4.166666666666663E-2</v>
      </c>
      <c r="R14" s="67">
        <f t="shared" si="6"/>
        <v>43952</v>
      </c>
      <c r="S14" s="62" t="s">
        <v>85</v>
      </c>
      <c r="T14" s="60">
        <v>0.29166666666666669</v>
      </c>
      <c r="U14" s="60">
        <v>0.33333333333333331</v>
      </c>
      <c r="V14" s="61">
        <f t="shared" si="7"/>
        <v>4.166666666666663E-2</v>
      </c>
      <c r="W14" s="68">
        <f t="shared" si="8"/>
        <v>0.12499999999999989</v>
      </c>
    </row>
    <row r="15" spans="1:23" ht="30" x14ac:dyDescent="0.25">
      <c r="A15" s="69">
        <v>9</v>
      </c>
      <c r="B15" s="69" t="str">
        <f>Cronograma!B18</f>
        <v>Direitos Humanos</v>
      </c>
      <c r="C15" s="101" t="s">
        <v>164</v>
      </c>
      <c r="D15" s="59">
        <v>43938</v>
      </c>
      <c r="E15" s="60">
        <v>0.29166666666666669</v>
      </c>
      <c r="F15" s="60">
        <v>0.33333333333333331</v>
      </c>
      <c r="G15" s="61">
        <f t="shared" si="1"/>
        <v>4.166666666666663E-2</v>
      </c>
      <c r="H15" s="62">
        <f t="shared" si="2"/>
        <v>43939</v>
      </c>
      <c r="I15" s="62" t="s">
        <v>84</v>
      </c>
      <c r="J15" s="63">
        <v>0.29166666666666669</v>
      </c>
      <c r="K15" s="63">
        <v>0.33333333333333331</v>
      </c>
      <c r="L15" s="61">
        <f t="shared" si="3"/>
        <v>0</v>
      </c>
      <c r="M15" s="64">
        <f t="shared" si="4"/>
        <v>43945</v>
      </c>
      <c r="N15" s="65" t="s">
        <v>85</v>
      </c>
      <c r="O15" s="66">
        <v>0.29166666666666669</v>
      </c>
      <c r="P15" s="66">
        <v>0.33333333333333331</v>
      </c>
      <c r="Q15" s="61">
        <f t="shared" si="5"/>
        <v>4.166666666666663E-2</v>
      </c>
      <c r="R15" s="67">
        <f t="shared" si="6"/>
        <v>43953</v>
      </c>
      <c r="S15" s="62" t="s">
        <v>85</v>
      </c>
      <c r="T15" s="60">
        <v>0.29166666666666669</v>
      </c>
      <c r="U15" s="60">
        <v>0.33333333333333331</v>
      </c>
      <c r="V15" s="61">
        <f t="shared" si="7"/>
        <v>4.166666666666663E-2</v>
      </c>
      <c r="W15" s="68">
        <f t="shared" si="8"/>
        <v>0.12499999999999989</v>
      </c>
    </row>
    <row r="16" spans="1:23" x14ac:dyDescent="0.25">
      <c r="A16" s="69">
        <v>10</v>
      </c>
      <c r="B16" s="69" t="str">
        <f>Cronograma!B19</f>
        <v xml:space="preserve">Medicina Legal </v>
      </c>
      <c r="C16" s="101" t="s">
        <v>165</v>
      </c>
      <c r="D16" s="59">
        <v>43939</v>
      </c>
      <c r="E16" s="60">
        <v>0.29166666666666669</v>
      </c>
      <c r="F16" s="60">
        <v>0.33333333333333331</v>
      </c>
      <c r="G16" s="61">
        <f t="shared" si="1"/>
        <v>4.166666666666663E-2</v>
      </c>
      <c r="H16" s="62">
        <f t="shared" si="2"/>
        <v>43940</v>
      </c>
      <c r="I16" s="62" t="s">
        <v>84</v>
      </c>
      <c r="J16" s="63">
        <v>0.29166666666666669</v>
      </c>
      <c r="K16" s="63">
        <v>0.33333333333333331</v>
      </c>
      <c r="L16" s="61">
        <f t="shared" si="3"/>
        <v>0</v>
      </c>
      <c r="M16" s="64">
        <f t="shared" si="4"/>
        <v>43946</v>
      </c>
      <c r="N16" s="65" t="s">
        <v>85</v>
      </c>
      <c r="O16" s="66">
        <v>0.29166666666666669</v>
      </c>
      <c r="P16" s="66">
        <v>0.33333333333333331</v>
      </c>
      <c r="Q16" s="61">
        <f t="shared" si="5"/>
        <v>4.166666666666663E-2</v>
      </c>
      <c r="R16" s="67">
        <f t="shared" si="6"/>
        <v>43954</v>
      </c>
      <c r="S16" s="62" t="s">
        <v>85</v>
      </c>
      <c r="T16" s="60">
        <v>0.29166666666666669</v>
      </c>
      <c r="U16" s="60">
        <v>0.33333333333333331</v>
      </c>
      <c r="V16" s="61">
        <f t="shared" si="7"/>
        <v>4.166666666666663E-2</v>
      </c>
      <c r="W16" s="68">
        <f t="shared" si="8"/>
        <v>0.12499999999999989</v>
      </c>
    </row>
    <row r="17" spans="1:23" x14ac:dyDescent="0.25">
      <c r="A17" s="71"/>
      <c r="B17" s="71"/>
      <c r="C17" s="101" t="s">
        <v>166</v>
      </c>
      <c r="D17" s="59">
        <v>43940</v>
      </c>
      <c r="E17" s="60">
        <v>0.29166666666666669</v>
      </c>
      <c r="F17" s="60">
        <v>0.33333333333333331</v>
      </c>
      <c r="G17" s="61">
        <f t="shared" si="1"/>
        <v>4.166666666666663E-2</v>
      </c>
      <c r="H17" s="62">
        <f t="shared" si="2"/>
        <v>43941</v>
      </c>
      <c r="I17" s="62" t="s">
        <v>84</v>
      </c>
      <c r="J17" s="63">
        <v>0.29166666666666669</v>
      </c>
      <c r="K17" s="63">
        <v>0.33333333333333331</v>
      </c>
      <c r="L17" s="61">
        <f t="shared" si="3"/>
        <v>0</v>
      </c>
      <c r="M17" s="64">
        <f t="shared" si="4"/>
        <v>43947</v>
      </c>
      <c r="N17" s="65" t="s">
        <v>85</v>
      </c>
      <c r="O17" s="66">
        <v>0.29166666666666669</v>
      </c>
      <c r="P17" s="66">
        <v>0.33333333333333331</v>
      </c>
      <c r="Q17" s="61">
        <f t="shared" si="5"/>
        <v>4.166666666666663E-2</v>
      </c>
      <c r="R17" s="67">
        <f t="shared" si="6"/>
        <v>43955</v>
      </c>
      <c r="S17" s="62" t="s">
        <v>85</v>
      </c>
      <c r="T17" s="60">
        <v>0.29166666666666669</v>
      </c>
      <c r="U17" s="60">
        <v>0.33333333333333331</v>
      </c>
      <c r="V17" s="61">
        <f t="shared" si="7"/>
        <v>4.166666666666663E-2</v>
      </c>
      <c r="W17" s="68">
        <f t="shared" si="8"/>
        <v>0.12499999999999989</v>
      </c>
    </row>
    <row r="18" spans="1:23" ht="30" x14ac:dyDescent="0.25">
      <c r="A18" s="1"/>
      <c r="B18" s="1"/>
      <c r="C18" s="101" t="s">
        <v>167</v>
      </c>
      <c r="D18" s="59">
        <v>43941</v>
      </c>
      <c r="E18" s="60">
        <v>0.29166666666666669</v>
      </c>
      <c r="F18" s="60">
        <v>0.33333333333333331</v>
      </c>
      <c r="G18" s="61">
        <f t="shared" si="1"/>
        <v>4.166666666666663E-2</v>
      </c>
      <c r="H18" s="62">
        <f t="shared" si="2"/>
        <v>43942</v>
      </c>
      <c r="I18" s="62" t="s">
        <v>84</v>
      </c>
      <c r="J18" s="63">
        <v>0.29166666666666669</v>
      </c>
      <c r="K18" s="63">
        <v>0.33333333333333331</v>
      </c>
      <c r="L18" s="61">
        <f t="shared" si="3"/>
        <v>0</v>
      </c>
      <c r="M18" s="64">
        <f t="shared" si="4"/>
        <v>43948</v>
      </c>
      <c r="N18" s="65" t="s">
        <v>85</v>
      </c>
      <c r="O18" s="66">
        <v>0.29166666666666669</v>
      </c>
      <c r="P18" s="66">
        <v>0.33333333333333331</v>
      </c>
      <c r="Q18" s="61">
        <f t="shared" si="5"/>
        <v>4.166666666666663E-2</v>
      </c>
      <c r="R18" s="67">
        <f t="shared" si="6"/>
        <v>43956</v>
      </c>
      <c r="S18" s="62" t="s">
        <v>85</v>
      </c>
      <c r="T18" s="60">
        <v>0.29166666666666669</v>
      </c>
      <c r="U18" s="60">
        <v>0.33333333333333331</v>
      </c>
      <c r="V18" s="61">
        <f t="shared" si="7"/>
        <v>4.166666666666663E-2</v>
      </c>
      <c r="W18" s="68">
        <f t="shared" si="8"/>
        <v>0.12499999999999989</v>
      </c>
    </row>
    <row r="19" spans="1:23" x14ac:dyDescent="0.25">
      <c r="A19" s="1"/>
      <c r="B19" s="1"/>
      <c r="C19" s="101" t="s">
        <v>168</v>
      </c>
      <c r="D19" s="59">
        <v>43942</v>
      </c>
      <c r="E19" s="60">
        <v>0.29166666666666669</v>
      </c>
      <c r="F19" s="60">
        <v>0.33333333333333331</v>
      </c>
      <c r="G19" s="61">
        <f t="shared" si="1"/>
        <v>4.166666666666663E-2</v>
      </c>
      <c r="H19" s="62">
        <f t="shared" si="2"/>
        <v>43943</v>
      </c>
      <c r="I19" s="62" t="s">
        <v>84</v>
      </c>
      <c r="J19" s="63">
        <v>0.29166666666666669</v>
      </c>
      <c r="K19" s="63">
        <v>0.33333333333333331</v>
      </c>
      <c r="L19" s="61">
        <f t="shared" si="3"/>
        <v>0</v>
      </c>
      <c r="M19" s="64">
        <f t="shared" si="4"/>
        <v>43949</v>
      </c>
      <c r="N19" s="65" t="s">
        <v>85</v>
      </c>
      <c r="O19" s="66">
        <v>0.29166666666666669</v>
      </c>
      <c r="P19" s="66">
        <v>0.33333333333333331</v>
      </c>
      <c r="Q19" s="61">
        <f t="shared" si="5"/>
        <v>4.166666666666663E-2</v>
      </c>
      <c r="R19" s="67">
        <f t="shared" si="6"/>
        <v>43957</v>
      </c>
      <c r="S19" s="62" t="s">
        <v>85</v>
      </c>
      <c r="T19" s="60">
        <v>0.29166666666666669</v>
      </c>
      <c r="U19" s="60">
        <v>0.33333333333333331</v>
      </c>
      <c r="V19" s="61">
        <f t="shared" si="7"/>
        <v>4.166666666666663E-2</v>
      </c>
      <c r="W19" s="68">
        <f t="shared" si="8"/>
        <v>0.12499999999999989</v>
      </c>
    </row>
    <row r="20" spans="1:23" ht="30" x14ac:dyDescent="0.25">
      <c r="A20" s="1"/>
      <c r="B20" s="1"/>
      <c r="C20" s="101" t="s">
        <v>169</v>
      </c>
      <c r="D20" s="59">
        <v>43943</v>
      </c>
      <c r="E20" s="60">
        <v>0.29166666666666669</v>
      </c>
      <c r="F20" s="60">
        <v>0.33333333333333331</v>
      </c>
      <c r="G20" s="61">
        <f t="shared" si="1"/>
        <v>4.166666666666663E-2</v>
      </c>
      <c r="H20" s="62">
        <f t="shared" si="2"/>
        <v>43944</v>
      </c>
      <c r="I20" s="62" t="s">
        <v>84</v>
      </c>
      <c r="J20" s="63">
        <v>0.29166666666666669</v>
      </c>
      <c r="K20" s="63">
        <v>0.33333333333333331</v>
      </c>
      <c r="L20" s="61">
        <f t="shared" si="3"/>
        <v>0</v>
      </c>
      <c r="M20" s="64">
        <f t="shared" si="4"/>
        <v>43950</v>
      </c>
      <c r="N20" s="65" t="s">
        <v>85</v>
      </c>
      <c r="O20" s="66">
        <v>0.29166666666666669</v>
      </c>
      <c r="P20" s="66">
        <v>0.33333333333333331</v>
      </c>
      <c r="Q20" s="61">
        <f t="shared" si="5"/>
        <v>4.166666666666663E-2</v>
      </c>
      <c r="R20" s="67">
        <f t="shared" si="6"/>
        <v>43958</v>
      </c>
      <c r="S20" s="62" t="s">
        <v>85</v>
      </c>
      <c r="T20" s="60">
        <v>0.29166666666666669</v>
      </c>
      <c r="U20" s="60">
        <v>0.33333333333333331</v>
      </c>
      <c r="V20" s="61">
        <f t="shared" si="7"/>
        <v>4.166666666666663E-2</v>
      </c>
      <c r="W20" s="68">
        <f t="shared" si="8"/>
        <v>0.12499999999999989</v>
      </c>
    </row>
    <row r="21" spans="1:23" ht="30" x14ac:dyDescent="0.25">
      <c r="A21" s="1"/>
      <c r="B21" s="1"/>
      <c r="C21" s="101" t="s">
        <v>170</v>
      </c>
      <c r="D21" s="59">
        <v>43944</v>
      </c>
      <c r="E21" s="60">
        <v>0.29166666666666669</v>
      </c>
      <c r="F21" s="60">
        <v>0.33333333333333331</v>
      </c>
      <c r="G21" s="61">
        <f t="shared" si="1"/>
        <v>4.166666666666663E-2</v>
      </c>
      <c r="H21" s="62">
        <f t="shared" si="2"/>
        <v>43945</v>
      </c>
      <c r="I21" s="62" t="s">
        <v>84</v>
      </c>
      <c r="J21" s="63">
        <v>0.29166666666666669</v>
      </c>
      <c r="K21" s="63">
        <v>0.33333333333333331</v>
      </c>
      <c r="L21" s="61">
        <f t="shared" si="3"/>
        <v>0</v>
      </c>
      <c r="M21" s="64">
        <f t="shared" si="4"/>
        <v>43951</v>
      </c>
      <c r="N21" s="65" t="s">
        <v>85</v>
      </c>
      <c r="O21" s="66">
        <v>0.29166666666666669</v>
      </c>
      <c r="P21" s="66">
        <v>0.33333333333333331</v>
      </c>
      <c r="Q21" s="61">
        <f t="shared" si="5"/>
        <v>4.166666666666663E-2</v>
      </c>
      <c r="R21" s="67">
        <f t="shared" si="6"/>
        <v>43959</v>
      </c>
      <c r="S21" s="62" t="s">
        <v>85</v>
      </c>
      <c r="T21" s="60">
        <v>0.29166666666666669</v>
      </c>
      <c r="U21" s="60">
        <v>0.33333333333333331</v>
      </c>
      <c r="V21" s="61">
        <f t="shared" si="7"/>
        <v>4.166666666666663E-2</v>
      </c>
      <c r="W21" s="68">
        <f t="shared" si="8"/>
        <v>0.12499999999999989</v>
      </c>
    </row>
    <row r="22" spans="1:23" ht="30" x14ac:dyDescent="0.25">
      <c r="A22" s="1"/>
      <c r="B22" s="1"/>
      <c r="C22" s="101" t="s">
        <v>171</v>
      </c>
      <c r="D22" s="59">
        <v>43945</v>
      </c>
      <c r="E22" s="60">
        <v>0.29166666666666669</v>
      </c>
      <c r="F22" s="60">
        <v>0.33333333333333331</v>
      </c>
      <c r="G22" s="61">
        <f t="shared" si="1"/>
        <v>4.166666666666663E-2</v>
      </c>
      <c r="H22" s="62">
        <f t="shared" si="2"/>
        <v>43946</v>
      </c>
      <c r="I22" s="62" t="s">
        <v>84</v>
      </c>
      <c r="J22" s="63">
        <v>0.29166666666666669</v>
      </c>
      <c r="K22" s="63">
        <v>0.33333333333333331</v>
      </c>
      <c r="L22" s="61">
        <f t="shared" si="3"/>
        <v>0</v>
      </c>
      <c r="M22" s="64">
        <f t="shared" si="4"/>
        <v>43952</v>
      </c>
      <c r="N22" s="65" t="s">
        <v>85</v>
      </c>
      <c r="O22" s="66">
        <v>0.29166666666666669</v>
      </c>
      <c r="P22" s="66">
        <v>0.33333333333333331</v>
      </c>
      <c r="Q22" s="61">
        <f t="shared" si="5"/>
        <v>4.166666666666663E-2</v>
      </c>
      <c r="R22" s="67">
        <f t="shared" si="6"/>
        <v>43960</v>
      </c>
      <c r="S22" s="62" t="s">
        <v>85</v>
      </c>
      <c r="T22" s="60">
        <v>0.29166666666666669</v>
      </c>
      <c r="U22" s="60">
        <v>0.33333333333333331</v>
      </c>
      <c r="V22" s="61">
        <f t="shared" si="7"/>
        <v>4.166666666666663E-2</v>
      </c>
      <c r="W22" s="68">
        <f t="shared" si="8"/>
        <v>0.12499999999999989</v>
      </c>
    </row>
    <row r="23" spans="1:23" ht="45" x14ac:dyDescent="0.25">
      <c r="A23" s="1"/>
      <c r="B23" s="1"/>
      <c r="C23" s="101" t="s">
        <v>172</v>
      </c>
      <c r="D23" s="59">
        <v>43946</v>
      </c>
      <c r="E23" s="60">
        <v>0.29166666666666669</v>
      </c>
      <c r="F23" s="60">
        <v>0.33333333333333331</v>
      </c>
      <c r="G23" s="61">
        <f t="shared" si="1"/>
        <v>4.166666666666663E-2</v>
      </c>
      <c r="H23" s="62">
        <f t="shared" si="2"/>
        <v>43947</v>
      </c>
      <c r="I23" s="62" t="s">
        <v>84</v>
      </c>
      <c r="J23" s="63">
        <v>0.29166666666666669</v>
      </c>
      <c r="K23" s="63">
        <v>0.33333333333333331</v>
      </c>
      <c r="L23" s="61">
        <f t="shared" si="3"/>
        <v>0</v>
      </c>
      <c r="M23" s="64">
        <f t="shared" si="4"/>
        <v>43953</v>
      </c>
      <c r="N23" s="65" t="s">
        <v>85</v>
      </c>
      <c r="O23" s="66">
        <v>0.29166666666666669</v>
      </c>
      <c r="P23" s="66">
        <v>0.33333333333333331</v>
      </c>
      <c r="Q23" s="61">
        <f t="shared" si="5"/>
        <v>4.166666666666663E-2</v>
      </c>
      <c r="R23" s="67">
        <f t="shared" si="6"/>
        <v>43961</v>
      </c>
      <c r="S23" s="62" t="s">
        <v>85</v>
      </c>
      <c r="T23" s="60">
        <v>0.29166666666666669</v>
      </c>
      <c r="U23" s="60">
        <v>0.33333333333333331</v>
      </c>
      <c r="V23" s="61">
        <f t="shared" si="7"/>
        <v>4.166666666666663E-2</v>
      </c>
      <c r="W23" s="68">
        <f t="shared" si="8"/>
        <v>0.12499999999999989</v>
      </c>
    </row>
    <row r="24" spans="1:23" ht="30" x14ac:dyDescent="0.25">
      <c r="A24" s="1"/>
      <c r="B24" s="1"/>
      <c r="C24" s="101" t="s">
        <v>173</v>
      </c>
      <c r="D24" s="59">
        <v>43947</v>
      </c>
      <c r="E24" s="60">
        <v>0.29166666666666669</v>
      </c>
      <c r="F24" s="60">
        <v>0.33333333333333331</v>
      </c>
      <c r="G24" s="61">
        <f t="shared" si="1"/>
        <v>4.166666666666663E-2</v>
      </c>
      <c r="H24" s="62">
        <f t="shared" si="2"/>
        <v>43948</v>
      </c>
      <c r="I24" s="62" t="s">
        <v>84</v>
      </c>
      <c r="J24" s="63">
        <v>0.29166666666666669</v>
      </c>
      <c r="K24" s="63">
        <v>0.33333333333333331</v>
      </c>
      <c r="L24" s="61">
        <f t="shared" si="3"/>
        <v>0</v>
      </c>
      <c r="M24" s="64">
        <f t="shared" si="4"/>
        <v>43954</v>
      </c>
      <c r="N24" s="65" t="s">
        <v>85</v>
      </c>
      <c r="O24" s="66">
        <v>0.29166666666666669</v>
      </c>
      <c r="P24" s="66">
        <v>0.33333333333333331</v>
      </c>
      <c r="Q24" s="61">
        <f t="shared" si="5"/>
        <v>4.166666666666663E-2</v>
      </c>
      <c r="R24" s="67">
        <f t="shared" si="6"/>
        <v>43962</v>
      </c>
      <c r="S24" s="62" t="s">
        <v>85</v>
      </c>
      <c r="T24" s="60">
        <v>0.29166666666666669</v>
      </c>
      <c r="U24" s="60">
        <v>0.33333333333333331</v>
      </c>
      <c r="V24" s="61">
        <f t="shared" si="7"/>
        <v>4.166666666666663E-2</v>
      </c>
      <c r="W24" s="68">
        <f t="shared" si="8"/>
        <v>0.12499999999999989</v>
      </c>
    </row>
    <row r="25" spans="1:23" x14ac:dyDescent="0.25">
      <c r="A25" s="1"/>
      <c r="B25" s="1"/>
      <c r="C25" s="101" t="s">
        <v>174</v>
      </c>
      <c r="D25" s="59">
        <v>43948</v>
      </c>
      <c r="E25" s="60">
        <v>0.29166666666666669</v>
      </c>
      <c r="F25" s="60">
        <v>0.33333333333333331</v>
      </c>
      <c r="G25" s="61">
        <f t="shared" si="1"/>
        <v>4.166666666666663E-2</v>
      </c>
      <c r="H25" s="62">
        <f t="shared" si="2"/>
        <v>43949</v>
      </c>
      <c r="I25" s="62" t="s">
        <v>84</v>
      </c>
      <c r="J25" s="63">
        <v>0.29166666666666669</v>
      </c>
      <c r="K25" s="63">
        <v>0.33333333333333331</v>
      </c>
      <c r="L25" s="61">
        <f t="shared" si="3"/>
        <v>0</v>
      </c>
      <c r="M25" s="64">
        <f t="shared" si="4"/>
        <v>43955</v>
      </c>
      <c r="N25" s="65" t="s">
        <v>85</v>
      </c>
      <c r="O25" s="66">
        <v>0.29166666666666669</v>
      </c>
      <c r="P25" s="66">
        <v>0.33333333333333331</v>
      </c>
      <c r="Q25" s="61">
        <f t="shared" si="5"/>
        <v>4.166666666666663E-2</v>
      </c>
      <c r="R25" s="67">
        <f t="shared" si="6"/>
        <v>43963</v>
      </c>
      <c r="S25" s="62" t="s">
        <v>85</v>
      </c>
      <c r="T25" s="60">
        <v>0.29166666666666669</v>
      </c>
      <c r="U25" s="60">
        <v>0.33333333333333331</v>
      </c>
      <c r="V25" s="61">
        <f t="shared" si="7"/>
        <v>4.166666666666663E-2</v>
      </c>
      <c r="W25" s="68">
        <f t="shared" si="8"/>
        <v>0.12499999999999989</v>
      </c>
    </row>
    <row r="26" spans="1:23" ht="30" x14ac:dyDescent="0.25">
      <c r="A26" s="1"/>
      <c r="B26" s="1"/>
      <c r="C26" s="101" t="s">
        <v>175</v>
      </c>
      <c r="D26" s="59">
        <v>43949</v>
      </c>
      <c r="E26" s="60">
        <v>0.29166666666666669</v>
      </c>
      <c r="F26" s="60">
        <v>0.33333333333333331</v>
      </c>
      <c r="G26" s="61">
        <f t="shared" si="1"/>
        <v>4.166666666666663E-2</v>
      </c>
      <c r="H26" s="62">
        <f t="shared" si="2"/>
        <v>43950</v>
      </c>
      <c r="I26" s="62" t="s">
        <v>84</v>
      </c>
      <c r="J26" s="63">
        <v>0.29166666666666669</v>
      </c>
      <c r="K26" s="63">
        <v>0.33333333333333331</v>
      </c>
      <c r="L26" s="61">
        <f t="shared" si="3"/>
        <v>0</v>
      </c>
      <c r="M26" s="64">
        <f t="shared" si="4"/>
        <v>43956</v>
      </c>
      <c r="N26" s="65" t="s">
        <v>85</v>
      </c>
      <c r="O26" s="66">
        <v>0.29166666666666669</v>
      </c>
      <c r="P26" s="66">
        <v>0.33333333333333331</v>
      </c>
      <c r="Q26" s="61">
        <f t="shared" si="5"/>
        <v>4.166666666666663E-2</v>
      </c>
      <c r="R26" s="67">
        <f t="shared" si="6"/>
        <v>43964</v>
      </c>
      <c r="S26" s="62" t="s">
        <v>85</v>
      </c>
      <c r="T26" s="60">
        <v>0.29166666666666669</v>
      </c>
      <c r="U26" s="60">
        <v>0.33333333333333331</v>
      </c>
      <c r="V26" s="61">
        <f t="shared" si="7"/>
        <v>4.166666666666663E-2</v>
      </c>
      <c r="W26" s="68">
        <f t="shared" si="8"/>
        <v>0.12499999999999989</v>
      </c>
    </row>
    <row r="27" spans="1:23" x14ac:dyDescent="0.25">
      <c r="A27" s="1"/>
      <c r="B27" s="1"/>
      <c r="C27" s="101" t="s">
        <v>176</v>
      </c>
      <c r="D27" s="59">
        <v>43950</v>
      </c>
      <c r="E27" s="60">
        <v>0.29166666666666669</v>
      </c>
      <c r="F27" s="60">
        <v>0.33333333333333331</v>
      </c>
      <c r="G27" s="61">
        <f t="shared" si="1"/>
        <v>4.166666666666663E-2</v>
      </c>
      <c r="H27" s="62">
        <f t="shared" si="2"/>
        <v>43951</v>
      </c>
      <c r="I27" s="62" t="s">
        <v>84</v>
      </c>
      <c r="J27" s="63">
        <v>0.29166666666666669</v>
      </c>
      <c r="K27" s="63">
        <v>0.33333333333333331</v>
      </c>
      <c r="L27" s="61">
        <f t="shared" si="3"/>
        <v>0</v>
      </c>
      <c r="M27" s="64">
        <f t="shared" si="4"/>
        <v>43957</v>
      </c>
      <c r="N27" s="65" t="s">
        <v>85</v>
      </c>
      <c r="O27" s="66">
        <v>0.29166666666666669</v>
      </c>
      <c r="P27" s="66">
        <v>0.33333333333333331</v>
      </c>
      <c r="Q27" s="61">
        <f t="shared" si="5"/>
        <v>4.166666666666663E-2</v>
      </c>
      <c r="R27" s="67">
        <f t="shared" si="6"/>
        <v>43965</v>
      </c>
      <c r="S27" s="62" t="s">
        <v>85</v>
      </c>
      <c r="T27" s="60">
        <v>0.29166666666666669</v>
      </c>
      <c r="U27" s="60">
        <v>0.33333333333333331</v>
      </c>
      <c r="V27" s="61">
        <f t="shared" si="7"/>
        <v>4.166666666666663E-2</v>
      </c>
      <c r="W27" s="68">
        <f t="shared" si="8"/>
        <v>0.12499999999999989</v>
      </c>
    </row>
    <row r="28" spans="1:23" ht="30" x14ac:dyDescent="0.25">
      <c r="A28" s="1"/>
      <c r="B28" s="1"/>
      <c r="C28" s="101" t="s">
        <v>177</v>
      </c>
      <c r="D28" s="59">
        <v>43951</v>
      </c>
      <c r="E28" s="60">
        <v>0.29166666666666669</v>
      </c>
      <c r="F28" s="60">
        <v>0.33333333333333331</v>
      </c>
      <c r="G28" s="61">
        <f t="shared" si="1"/>
        <v>4.166666666666663E-2</v>
      </c>
      <c r="H28" s="62">
        <f t="shared" si="2"/>
        <v>43952</v>
      </c>
      <c r="I28" s="62" t="s">
        <v>84</v>
      </c>
      <c r="J28" s="63">
        <v>0.29166666666666669</v>
      </c>
      <c r="K28" s="63">
        <v>0.33333333333333331</v>
      </c>
      <c r="L28" s="61">
        <f t="shared" si="3"/>
        <v>0</v>
      </c>
      <c r="M28" s="64">
        <f t="shared" si="4"/>
        <v>43958</v>
      </c>
      <c r="N28" s="65" t="s">
        <v>85</v>
      </c>
      <c r="O28" s="66">
        <v>0.29166666666666669</v>
      </c>
      <c r="P28" s="66">
        <v>0.33333333333333331</v>
      </c>
      <c r="Q28" s="61">
        <f t="shared" si="5"/>
        <v>4.166666666666663E-2</v>
      </c>
      <c r="R28" s="67">
        <f t="shared" si="6"/>
        <v>43966</v>
      </c>
      <c r="S28" s="62" t="s">
        <v>85</v>
      </c>
      <c r="T28" s="60">
        <v>0.29166666666666669</v>
      </c>
      <c r="U28" s="60">
        <v>0.33333333333333331</v>
      </c>
      <c r="V28" s="61">
        <f t="shared" si="7"/>
        <v>4.166666666666663E-2</v>
      </c>
      <c r="W28" s="68">
        <f t="shared" si="8"/>
        <v>0.12499999999999989</v>
      </c>
    </row>
    <row r="29" spans="1:23" ht="30" x14ac:dyDescent="0.25">
      <c r="A29" s="1"/>
      <c r="B29" s="1"/>
      <c r="C29" s="101" t="s">
        <v>178</v>
      </c>
      <c r="D29" s="59">
        <v>43952</v>
      </c>
      <c r="E29" s="60">
        <v>0.29166666666666669</v>
      </c>
      <c r="F29" s="60">
        <v>0.33333333333333331</v>
      </c>
      <c r="G29" s="61">
        <f t="shared" si="1"/>
        <v>4.166666666666663E-2</v>
      </c>
      <c r="H29" s="62">
        <f t="shared" si="2"/>
        <v>43953</v>
      </c>
      <c r="I29" s="62" t="s">
        <v>84</v>
      </c>
      <c r="J29" s="63">
        <v>0.29166666666666669</v>
      </c>
      <c r="K29" s="63">
        <v>0.33333333333333331</v>
      </c>
      <c r="L29" s="61">
        <f t="shared" si="3"/>
        <v>0</v>
      </c>
      <c r="M29" s="64">
        <f t="shared" si="4"/>
        <v>43959</v>
      </c>
      <c r="N29" s="65" t="s">
        <v>85</v>
      </c>
      <c r="O29" s="66">
        <v>0.29166666666666669</v>
      </c>
      <c r="P29" s="66">
        <v>0.33333333333333331</v>
      </c>
      <c r="Q29" s="61">
        <f t="shared" si="5"/>
        <v>4.166666666666663E-2</v>
      </c>
      <c r="R29" s="67">
        <f t="shared" si="6"/>
        <v>43967</v>
      </c>
      <c r="S29" s="62" t="s">
        <v>85</v>
      </c>
      <c r="T29" s="60">
        <v>0.29166666666666669</v>
      </c>
      <c r="U29" s="60">
        <v>0.33333333333333331</v>
      </c>
      <c r="V29" s="61">
        <f t="shared" si="7"/>
        <v>4.166666666666663E-2</v>
      </c>
      <c r="W29" s="68">
        <f t="shared" si="8"/>
        <v>0.12499999999999989</v>
      </c>
    </row>
    <row r="30" spans="1:23" ht="30" x14ac:dyDescent="0.25">
      <c r="A30" s="1"/>
      <c r="B30" s="1"/>
      <c r="C30" s="101" t="s">
        <v>179</v>
      </c>
      <c r="D30" s="59">
        <v>43953</v>
      </c>
      <c r="E30" s="60">
        <v>0.29166666666666669</v>
      </c>
      <c r="F30" s="60">
        <v>0.33333333333333331</v>
      </c>
      <c r="G30" s="61">
        <f t="shared" si="1"/>
        <v>4.166666666666663E-2</v>
      </c>
      <c r="H30" s="62">
        <f t="shared" si="2"/>
        <v>43954</v>
      </c>
      <c r="I30" s="62" t="s">
        <v>84</v>
      </c>
      <c r="J30" s="63">
        <v>0.29166666666666669</v>
      </c>
      <c r="K30" s="63">
        <v>0.33333333333333331</v>
      </c>
      <c r="L30" s="61">
        <f t="shared" si="3"/>
        <v>0</v>
      </c>
      <c r="M30" s="64">
        <f t="shared" si="4"/>
        <v>43960</v>
      </c>
      <c r="N30" s="65" t="s">
        <v>85</v>
      </c>
      <c r="O30" s="66">
        <v>0.29166666666666669</v>
      </c>
      <c r="P30" s="66">
        <v>0.33333333333333331</v>
      </c>
      <c r="Q30" s="61">
        <f t="shared" si="5"/>
        <v>4.166666666666663E-2</v>
      </c>
      <c r="R30" s="67">
        <f t="shared" si="6"/>
        <v>43968</v>
      </c>
      <c r="S30" s="62" t="s">
        <v>85</v>
      </c>
      <c r="T30" s="60">
        <v>0.29166666666666669</v>
      </c>
      <c r="U30" s="60">
        <v>0.33333333333333331</v>
      </c>
      <c r="V30" s="61">
        <f t="shared" si="7"/>
        <v>4.166666666666663E-2</v>
      </c>
      <c r="W30" s="68">
        <f t="shared" si="8"/>
        <v>0.12499999999999989</v>
      </c>
    </row>
    <row r="31" spans="1:23" ht="15.75" thickBot="1" x14ac:dyDescent="0.3">
      <c r="A31" s="1"/>
      <c r="B31" s="1"/>
      <c r="C31" s="104" t="s">
        <v>180</v>
      </c>
      <c r="D31" s="59">
        <v>43954</v>
      </c>
      <c r="E31" s="60">
        <v>0.29166666666666669</v>
      </c>
      <c r="F31" s="60">
        <v>0.33333333333333331</v>
      </c>
      <c r="G31" s="61">
        <f t="shared" si="1"/>
        <v>4.166666666666663E-2</v>
      </c>
      <c r="H31" s="62">
        <f t="shared" si="2"/>
        <v>43955</v>
      </c>
      <c r="I31" s="62" t="s">
        <v>84</v>
      </c>
      <c r="J31" s="63">
        <v>0.29166666666666669</v>
      </c>
      <c r="K31" s="63">
        <v>0.33333333333333331</v>
      </c>
      <c r="L31" s="61">
        <f t="shared" si="3"/>
        <v>0</v>
      </c>
      <c r="M31" s="64">
        <f t="shared" si="4"/>
        <v>43961</v>
      </c>
      <c r="N31" s="65" t="s">
        <v>85</v>
      </c>
      <c r="O31" s="66">
        <v>0.29166666666666669</v>
      </c>
      <c r="P31" s="66">
        <v>0.33333333333333331</v>
      </c>
      <c r="Q31" s="61">
        <f t="shared" si="5"/>
        <v>4.166666666666663E-2</v>
      </c>
      <c r="R31" s="67">
        <f t="shared" si="6"/>
        <v>43969</v>
      </c>
      <c r="S31" s="62" t="s">
        <v>85</v>
      </c>
      <c r="T31" s="60">
        <v>0.29166666666666669</v>
      </c>
      <c r="U31" s="60">
        <v>0.33333333333333331</v>
      </c>
      <c r="V31" s="61">
        <f t="shared" si="7"/>
        <v>4.166666666666663E-2</v>
      </c>
      <c r="W31" s="68">
        <f t="shared" si="8"/>
        <v>0.12499999999999989</v>
      </c>
    </row>
    <row r="32" spans="1:23" ht="15.75" thickBot="1" x14ac:dyDescent="0.3">
      <c r="C32" s="95" t="s">
        <v>86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3:17" x14ac:dyDescent="0.25"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</row>
    <row r="34" spans="3:17" x14ac:dyDescent="0.25">
      <c r="C34" s="89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1"/>
    </row>
    <row r="35" spans="3:17" x14ac:dyDescent="0.25">
      <c r="C35" s="89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3:17" x14ac:dyDescent="0.25">
      <c r="C36" s="89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</row>
    <row r="37" spans="3:17" ht="15.75" thickBot="1" x14ac:dyDescent="0.3"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</sheetData>
  <sheetProtection algorithmName="SHA-512" hashValue="KjIn9RHPfBjHvjUIZvRyKey0H5aaMUgFJ/oAtVmRaLpk+oPx+1psg6I79arxNAwSdmwKdefoe+M7c3vOcZ7Z1g==" saltValue="XQxNQPfNIBm4KxVNzrCvXA==" spinCount="100000" sheet="1" selectLockedCells="1"/>
  <mergeCells count="2">
    <mergeCell ref="C32:Q32"/>
    <mergeCell ref="C33:Q37"/>
  </mergeCells>
  <dataValidations disablePrompts="1" count="1">
    <dataValidation type="list" allowBlank="1" showInputMessage="1" showErrorMessage="1" sqref="S7:S31 I7:I31 N7:N31" xr:uid="{00000000-0002-0000-0900-000000000000}">
      <formula1>"Sim, Não"</formula1>
    </dataValidation>
  </dataValidations>
  <hyperlinks>
    <hyperlink ref="A15:B15" location="'D9'!B15" display="'D9'!B15" xr:uid="{14895DC9-820D-4A10-8BFD-9FD2BDDD898E}"/>
    <hyperlink ref="A14:B14" location="'D9'!B14" display="'D9'!B14" xr:uid="{A486778B-1C47-4998-AAD5-8C3DDA3E8270}"/>
    <hyperlink ref="A13:B13" location="'D7'!B13" display="'D7'!B13" xr:uid="{7DD06013-D375-43A9-A108-D1FE3A2FFF4C}"/>
    <hyperlink ref="A12:B12" location="'D6'!B12" display="'D6'!B12" xr:uid="{5DB0D166-7FFC-440C-80D7-71D6172B51B3}"/>
    <hyperlink ref="A11:B11" location="'D5'!B11" display="'D5'!B11" xr:uid="{4FEAEF27-9063-43CD-9BF7-F55689B7818E}"/>
    <hyperlink ref="A10:B10" location="'D4'!B10" display="'D4'!B10" xr:uid="{CF6D175C-1FE0-4ED2-B9CF-00AAD0468EDB}"/>
    <hyperlink ref="A9:B9" location="'D3'!B9" display="'D3'!B9" xr:uid="{D385209B-F309-4E2D-8A7B-D25C45FDA69C}"/>
    <hyperlink ref="A16:B16" location="'D10'!B16" display="'D10'!B16" xr:uid="{0F68035D-109A-4D27-8682-977C2BFE0CA1}"/>
    <hyperlink ref="A7:B7" location="Informática!A1" display="Informática!A1" xr:uid="{60407BC6-8894-4AFF-A896-FCFABBBDE75C}"/>
    <hyperlink ref="A8:B8" location="'D2'!B8" display="'D2'!B8" xr:uid="{44C5838C-456A-4CF6-BDB4-10610F43969A}"/>
    <hyperlink ref="B14" location="'Direito Civil'!A1" display="'Direito Civil'!A1" xr:uid="{CC6F8523-3E07-4401-84BB-5E6F1E9AAF9B}"/>
    <hyperlink ref="A14" location="'D8'!B14" display="'D8'!B14" xr:uid="{785BB9C6-285C-47E0-940B-317B2B37D3E4}"/>
    <hyperlink ref="B8" location="'Direito Administrativo'!A1" display="'Direito Administrativo'!A1" xr:uid="{8C9DB549-2FA1-4534-B090-DA6321978309}"/>
    <hyperlink ref="B9" location="'Direito Constitucional'!A1" display="'Direito Constitucional'!A1" xr:uid="{BE4B8AA9-70C7-4BD0-8B17-52CF1D6DCC79}"/>
    <hyperlink ref="B10" location="'Direito Penal '!A1" display="'Direito Penal '!A1" xr:uid="{A4B33BFB-245E-4B80-A3B9-D3E5F7B26127}"/>
    <hyperlink ref="B11" location="'Direito Processual Penal'!A1" display="'Direito Processual Penal'!A1" xr:uid="{6B8DD49C-DA94-4300-A446-D80623EAE9AF}"/>
    <hyperlink ref="B12" location="'Legislação Penal Especial'!A1" display="'Legislação Penal Especial'!A1" xr:uid="{E9A0A3F0-2316-4C1F-9520-12F18024D15E}"/>
    <hyperlink ref="B13" location="Criminologia!A1" display="Criminologia!A1" xr:uid="{54EE1AD9-BED4-4B5D-A01F-1A53B15A23ED}"/>
    <hyperlink ref="B15" location="'Direito Humanos'!A1" display="'Direito Humanos'!A1" xr:uid="{115815F2-DC2E-4277-89F1-EA6E04A9E104}"/>
    <hyperlink ref="B16" location="'Medicina Legal'!A1" display="'Medicina Legal'!A1" xr:uid="{5FA01F75-5D46-4805-BB3C-455E89025DC3}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8"/>
  <sheetViews>
    <sheetView showGridLines="0" workbookViewId="0">
      <selection activeCell="B12" sqref="B12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38.85546875" bestFit="1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2" customWidth="1"/>
    <col min="25" max="16384" width="9.140625" hidden="1"/>
  </cols>
  <sheetData>
    <row r="1" spans="1:2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5" spans="1:23" x14ac:dyDescent="0.25">
      <c r="A5" s="1"/>
      <c r="B5" s="1"/>
      <c r="C5" s="7"/>
      <c r="D5" s="8"/>
      <c r="E5" s="9" t="s">
        <v>70</v>
      </c>
      <c r="F5" s="9"/>
      <c r="G5" s="10" t="s">
        <v>71</v>
      </c>
      <c r="H5" s="9"/>
      <c r="I5" s="9"/>
      <c r="J5" s="9" t="s">
        <v>72</v>
      </c>
      <c r="K5" s="9"/>
      <c r="L5" s="10" t="s">
        <v>73</v>
      </c>
      <c r="M5" s="8"/>
      <c r="N5" s="9"/>
      <c r="O5" s="9" t="s">
        <v>74</v>
      </c>
      <c r="P5" s="9"/>
      <c r="Q5" s="10"/>
      <c r="R5" s="8"/>
      <c r="S5" s="9"/>
      <c r="T5" s="9" t="s">
        <v>75</v>
      </c>
      <c r="U5" s="9"/>
      <c r="V5" s="10"/>
      <c r="W5" s="11" t="s">
        <v>76</v>
      </c>
    </row>
    <row r="6" spans="1:23" ht="30" x14ac:dyDescent="0.25">
      <c r="A6" s="22" t="s">
        <v>0</v>
      </c>
      <c r="B6" s="23" t="s">
        <v>77</v>
      </c>
      <c r="C6" s="12" t="s">
        <v>78</v>
      </c>
      <c r="D6" s="13" t="s">
        <v>79</v>
      </c>
      <c r="E6" s="14" t="s">
        <v>80</v>
      </c>
      <c r="F6" s="14" t="s">
        <v>81</v>
      </c>
      <c r="G6" s="15">
        <f>SUM(G7:G22)</f>
        <v>0.66666666666666607</v>
      </c>
      <c r="H6" s="16" t="s">
        <v>82</v>
      </c>
      <c r="I6" s="17" t="s">
        <v>83</v>
      </c>
      <c r="J6" s="14" t="s">
        <v>80</v>
      </c>
      <c r="K6" s="14" t="s">
        <v>81</v>
      </c>
      <c r="L6" s="15">
        <f>SUM(L7:L22)</f>
        <v>0</v>
      </c>
      <c r="M6" s="18" t="s">
        <v>82</v>
      </c>
      <c r="N6" s="16" t="s">
        <v>83</v>
      </c>
      <c r="O6" s="14" t="s">
        <v>80</v>
      </c>
      <c r="P6" s="14" t="s">
        <v>81</v>
      </c>
      <c r="Q6" s="15">
        <f>SUM(Q7:Q22)</f>
        <v>0.66666666666666607</v>
      </c>
      <c r="R6" s="16" t="s">
        <v>82</v>
      </c>
      <c r="S6" s="16" t="s">
        <v>83</v>
      </c>
      <c r="T6" s="14" t="s">
        <v>80</v>
      </c>
      <c r="U6" s="14" t="s">
        <v>81</v>
      </c>
      <c r="V6" s="15">
        <f>SUM(V7:V22)</f>
        <v>0.66666666666666607</v>
      </c>
      <c r="W6" s="19">
        <f>SUM(W7:W22)</f>
        <v>1.9999999999999991</v>
      </c>
    </row>
    <row r="7" spans="1:23" x14ac:dyDescent="0.25">
      <c r="A7" s="99">
        <v>1</v>
      </c>
      <c r="B7" s="99" t="str">
        <f>Cronograma!B10</f>
        <v>Informática</v>
      </c>
      <c r="C7" s="100" t="s">
        <v>181</v>
      </c>
      <c r="D7" s="59">
        <v>43930</v>
      </c>
      <c r="E7" s="60">
        <v>0.29166666666666669</v>
      </c>
      <c r="F7" s="60">
        <v>0.33333333333333331</v>
      </c>
      <c r="G7" s="61">
        <f>F7-E7</f>
        <v>4.166666666666663E-2</v>
      </c>
      <c r="H7" s="62">
        <f t="shared" ref="H7" si="0">IF(D7="","",D7+DAY(1))</f>
        <v>43931</v>
      </c>
      <c r="I7" s="62" t="s">
        <v>84</v>
      </c>
      <c r="J7" s="63">
        <v>0.29166666666666669</v>
      </c>
      <c r="K7" s="63">
        <v>0.33333333333333331</v>
      </c>
      <c r="L7" s="61">
        <f>IF(I7="sim",K7-J7,0)</f>
        <v>0</v>
      </c>
      <c r="M7" s="64">
        <f>IF(D7="","",D7+DAY(7))</f>
        <v>43937</v>
      </c>
      <c r="N7" s="65" t="s">
        <v>85</v>
      </c>
      <c r="O7" s="66">
        <v>0.29166666666666669</v>
      </c>
      <c r="P7" s="66">
        <v>0.33333333333333331</v>
      </c>
      <c r="Q7" s="61">
        <f>IF(N7="sim",P7-O7,0)</f>
        <v>4.166666666666663E-2</v>
      </c>
      <c r="R7" s="67">
        <f>IF(D7="","",D7+DAY(15))</f>
        <v>43945</v>
      </c>
      <c r="S7" s="62" t="s">
        <v>85</v>
      </c>
      <c r="T7" s="60">
        <v>0.29166666666666669</v>
      </c>
      <c r="U7" s="60">
        <v>0.33333333333333331</v>
      </c>
      <c r="V7" s="61">
        <f>IF(S7="sim",U7-T7,0)</f>
        <v>4.166666666666663E-2</v>
      </c>
      <c r="W7" s="68">
        <f>G7+L7+Q7+V7</f>
        <v>0.12499999999999989</v>
      </c>
    </row>
    <row r="8" spans="1:23" ht="30" x14ac:dyDescent="0.25">
      <c r="A8" s="69">
        <v>2</v>
      </c>
      <c r="B8" s="69" t="str">
        <f>Cronograma!B11</f>
        <v>Direito Administrativo</v>
      </c>
      <c r="C8" s="101" t="s">
        <v>182</v>
      </c>
      <c r="D8" s="59">
        <v>43931</v>
      </c>
      <c r="E8" s="60">
        <v>0.29166666666666669</v>
      </c>
      <c r="F8" s="60">
        <v>0.33333333333333331</v>
      </c>
      <c r="G8" s="61">
        <f t="shared" ref="G8:G22" si="1">F8-E8</f>
        <v>4.166666666666663E-2</v>
      </c>
      <c r="H8" s="62">
        <f t="shared" ref="H8:H22" si="2">IF(D8="","",D8+DAY(1))</f>
        <v>43932</v>
      </c>
      <c r="I8" s="62" t="s">
        <v>84</v>
      </c>
      <c r="J8" s="63">
        <v>0.29166666666666669</v>
      </c>
      <c r="K8" s="63">
        <v>0.33333333333333331</v>
      </c>
      <c r="L8" s="61">
        <f t="shared" ref="L8:L22" si="3">IF(I8="sim",K8-J8,0)</f>
        <v>0</v>
      </c>
      <c r="M8" s="64">
        <f t="shared" ref="M8:M22" si="4">IF(D8="","",D8+DAY(7))</f>
        <v>43938</v>
      </c>
      <c r="N8" s="65" t="s">
        <v>85</v>
      </c>
      <c r="O8" s="66">
        <v>0.29166666666666669</v>
      </c>
      <c r="P8" s="66">
        <v>0.33333333333333331</v>
      </c>
      <c r="Q8" s="61">
        <f t="shared" ref="Q8:Q22" si="5">IF(N8="sim",P8-O8,0)</f>
        <v>4.166666666666663E-2</v>
      </c>
      <c r="R8" s="67">
        <f t="shared" ref="R8:R22" si="6">IF(D8="","",D8+DAY(15))</f>
        <v>43946</v>
      </c>
      <c r="S8" s="62" t="s">
        <v>85</v>
      </c>
      <c r="T8" s="60">
        <v>0.29166666666666669</v>
      </c>
      <c r="U8" s="60">
        <v>0.33333333333333331</v>
      </c>
      <c r="V8" s="61">
        <f t="shared" ref="V8:V22" si="7">IF(S8="sim",U8-T8,0)</f>
        <v>4.166666666666663E-2</v>
      </c>
      <c r="W8" s="68">
        <f t="shared" ref="W8:W22" si="8">G8+L8+Q8+V8</f>
        <v>0.12499999999999989</v>
      </c>
    </row>
    <row r="9" spans="1:23" x14ac:dyDescent="0.25">
      <c r="A9" s="69">
        <v>3</v>
      </c>
      <c r="B9" s="69" t="str">
        <f>Cronograma!B12</f>
        <v xml:space="preserve">Direito Constitucional </v>
      </c>
      <c r="C9" s="101" t="s">
        <v>183</v>
      </c>
      <c r="D9" s="59">
        <v>43932</v>
      </c>
      <c r="E9" s="60">
        <v>0.29166666666666669</v>
      </c>
      <c r="F9" s="60">
        <v>0.33333333333333331</v>
      </c>
      <c r="G9" s="61">
        <f t="shared" si="1"/>
        <v>4.166666666666663E-2</v>
      </c>
      <c r="H9" s="62">
        <f t="shared" si="2"/>
        <v>43933</v>
      </c>
      <c r="I9" s="62" t="s">
        <v>84</v>
      </c>
      <c r="J9" s="63">
        <v>0.29166666666666669</v>
      </c>
      <c r="K9" s="63">
        <v>0.33333333333333331</v>
      </c>
      <c r="L9" s="61">
        <f t="shared" si="3"/>
        <v>0</v>
      </c>
      <c r="M9" s="64">
        <f t="shared" si="4"/>
        <v>43939</v>
      </c>
      <c r="N9" s="65" t="s">
        <v>85</v>
      </c>
      <c r="O9" s="66">
        <v>0.29166666666666669</v>
      </c>
      <c r="P9" s="66">
        <v>0.33333333333333331</v>
      </c>
      <c r="Q9" s="61">
        <f t="shared" si="5"/>
        <v>4.166666666666663E-2</v>
      </c>
      <c r="R9" s="67">
        <f t="shared" si="6"/>
        <v>43947</v>
      </c>
      <c r="S9" s="62" t="s">
        <v>85</v>
      </c>
      <c r="T9" s="60">
        <v>0.29166666666666669</v>
      </c>
      <c r="U9" s="60">
        <v>0.33333333333333331</v>
      </c>
      <c r="V9" s="61">
        <f t="shared" si="7"/>
        <v>4.166666666666663E-2</v>
      </c>
      <c r="W9" s="68">
        <f t="shared" si="8"/>
        <v>0.12499999999999989</v>
      </c>
    </row>
    <row r="10" spans="1:23" ht="30" x14ac:dyDescent="0.25">
      <c r="A10" s="69">
        <v>4</v>
      </c>
      <c r="B10" s="69" t="str">
        <f>Cronograma!B13</f>
        <v xml:space="preserve">Direito Penal </v>
      </c>
      <c r="C10" s="101" t="s">
        <v>184</v>
      </c>
      <c r="D10" s="59">
        <v>43933</v>
      </c>
      <c r="E10" s="60">
        <v>0.29166666666666669</v>
      </c>
      <c r="F10" s="60">
        <v>0.33333333333333331</v>
      </c>
      <c r="G10" s="61">
        <f t="shared" si="1"/>
        <v>4.166666666666663E-2</v>
      </c>
      <c r="H10" s="62">
        <f t="shared" si="2"/>
        <v>43934</v>
      </c>
      <c r="I10" s="62" t="s">
        <v>84</v>
      </c>
      <c r="J10" s="63">
        <v>0.29166666666666669</v>
      </c>
      <c r="K10" s="63">
        <v>0.33333333333333331</v>
      </c>
      <c r="L10" s="61">
        <f t="shared" si="3"/>
        <v>0</v>
      </c>
      <c r="M10" s="64">
        <f t="shared" si="4"/>
        <v>43940</v>
      </c>
      <c r="N10" s="65" t="s">
        <v>85</v>
      </c>
      <c r="O10" s="66">
        <v>0.29166666666666669</v>
      </c>
      <c r="P10" s="66">
        <v>0.33333333333333331</v>
      </c>
      <c r="Q10" s="61">
        <f t="shared" si="5"/>
        <v>4.166666666666663E-2</v>
      </c>
      <c r="R10" s="67">
        <f t="shared" si="6"/>
        <v>43948</v>
      </c>
      <c r="S10" s="62" t="s">
        <v>85</v>
      </c>
      <c r="T10" s="60">
        <v>0.29166666666666669</v>
      </c>
      <c r="U10" s="60">
        <v>0.33333333333333331</v>
      </c>
      <c r="V10" s="61">
        <f t="shared" si="7"/>
        <v>4.166666666666663E-2</v>
      </c>
      <c r="W10" s="68">
        <f t="shared" si="8"/>
        <v>0.12499999999999989</v>
      </c>
    </row>
    <row r="11" spans="1:23" ht="120" x14ac:dyDescent="0.25">
      <c r="A11" s="69">
        <v>5</v>
      </c>
      <c r="B11" s="69" t="str">
        <f>Cronograma!B14</f>
        <v>Direito Processual Penal</v>
      </c>
      <c r="C11" s="101" t="s">
        <v>185</v>
      </c>
      <c r="D11" s="59">
        <v>43934</v>
      </c>
      <c r="E11" s="60">
        <v>0.29166666666666669</v>
      </c>
      <c r="F11" s="60">
        <v>0.33333333333333331</v>
      </c>
      <c r="G11" s="61">
        <f t="shared" si="1"/>
        <v>4.166666666666663E-2</v>
      </c>
      <c r="H11" s="62">
        <f t="shared" si="2"/>
        <v>43935</v>
      </c>
      <c r="I11" s="62" t="s">
        <v>84</v>
      </c>
      <c r="J11" s="63">
        <v>0.29166666666666669</v>
      </c>
      <c r="K11" s="63">
        <v>0.33333333333333331</v>
      </c>
      <c r="L11" s="61">
        <f t="shared" si="3"/>
        <v>0</v>
      </c>
      <c r="M11" s="64">
        <f t="shared" si="4"/>
        <v>43941</v>
      </c>
      <c r="N11" s="65" t="s">
        <v>85</v>
      </c>
      <c r="O11" s="66">
        <v>0.29166666666666669</v>
      </c>
      <c r="P11" s="66">
        <v>0.33333333333333331</v>
      </c>
      <c r="Q11" s="61">
        <f t="shared" si="5"/>
        <v>4.166666666666663E-2</v>
      </c>
      <c r="R11" s="67">
        <f t="shared" si="6"/>
        <v>43949</v>
      </c>
      <c r="S11" s="62" t="s">
        <v>85</v>
      </c>
      <c r="T11" s="60">
        <v>0.29166666666666669</v>
      </c>
      <c r="U11" s="60">
        <v>0.33333333333333331</v>
      </c>
      <c r="V11" s="61">
        <f t="shared" si="7"/>
        <v>4.166666666666663E-2</v>
      </c>
      <c r="W11" s="68">
        <f t="shared" si="8"/>
        <v>0.12499999999999989</v>
      </c>
    </row>
    <row r="12" spans="1:23" ht="30" x14ac:dyDescent="0.25">
      <c r="A12" s="69">
        <v>6</v>
      </c>
      <c r="B12" s="69" t="str">
        <f>Cronograma!B15</f>
        <v>Legislação Penal Especial</v>
      </c>
      <c r="C12" s="101" t="s">
        <v>186</v>
      </c>
      <c r="D12" s="59">
        <v>43935</v>
      </c>
      <c r="E12" s="60">
        <v>0.29166666666666669</v>
      </c>
      <c r="F12" s="60">
        <v>0.33333333333333331</v>
      </c>
      <c r="G12" s="61">
        <f t="shared" si="1"/>
        <v>4.166666666666663E-2</v>
      </c>
      <c r="H12" s="62">
        <f t="shared" si="2"/>
        <v>43936</v>
      </c>
      <c r="I12" s="62" t="s">
        <v>84</v>
      </c>
      <c r="J12" s="63">
        <v>0.29166666666666669</v>
      </c>
      <c r="K12" s="63">
        <v>0.33333333333333331</v>
      </c>
      <c r="L12" s="61">
        <f t="shared" si="3"/>
        <v>0</v>
      </c>
      <c r="M12" s="64">
        <f t="shared" si="4"/>
        <v>43942</v>
      </c>
      <c r="N12" s="65" t="s">
        <v>85</v>
      </c>
      <c r="O12" s="66">
        <v>0.29166666666666669</v>
      </c>
      <c r="P12" s="66">
        <v>0.33333333333333331</v>
      </c>
      <c r="Q12" s="61">
        <f t="shared" si="5"/>
        <v>4.166666666666663E-2</v>
      </c>
      <c r="R12" s="67">
        <f t="shared" si="6"/>
        <v>43950</v>
      </c>
      <c r="S12" s="62" t="s">
        <v>85</v>
      </c>
      <c r="T12" s="60">
        <v>0.29166666666666669</v>
      </c>
      <c r="U12" s="60">
        <v>0.33333333333333331</v>
      </c>
      <c r="V12" s="61">
        <f t="shared" si="7"/>
        <v>4.166666666666663E-2</v>
      </c>
      <c r="W12" s="68">
        <f t="shared" si="8"/>
        <v>0.12499999999999989</v>
      </c>
    </row>
    <row r="13" spans="1:23" ht="60" x14ac:dyDescent="0.25">
      <c r="A13" s="58">
        <v>7</v>
      </c>
      <c r="B13" s="58" t="str">
        <f>Cronograma!B16</f>
        <v>Criminologia</v>
      </c>
      <c r="C13" s="101" t="s">
        <v>187</v>
      </c>
      <c r="D13" s="59">
        <v>43936</v>
      </c>
      <c r="E13" s="60">
        <v>0.29166666666666669</v>
      </c>
      <c r="F13" s="60">
        <v>0.33333333333333331</v>
      </c>
      <c r="G13" s="61">
        <f t="shared" si="1"/>
        <v>4.166666666666663E-2</v>
      </c>
      <c r="H13" s="62">
        <f t="shared" si="2"/>
        <v>43937</v>
      </c>
      <c r="I13" s="62" t="s">
        <v>84</v>
      </c>
      <c r="J13" s="63">
        <v>0.29166666666666669</v>
      </c>
      <c r="K13" s="63">
        <v>0.33333333333333331</v>
      </c>
      <c r="L13" s="61">
        <f t="shared" si="3"/>
        <v>0</v>
      </c>
      <c r="M13" s="64">
        <f t="shared" si="4"/>
        <v>43943</v>
      </c>
      <c r="N13" s="65" t="s">
        <v>85</v>
      </c>
      <c r="O13" s="66">
        <v>0.29166666666666669</v>
      </c>
      <c r="P13" s="66">
        <v>0.33333333333333331</v>
      </c>
      <c r="Q13" s="61">
        <f t="shared" si="5"/>
        <v>4.166666666666663E-2</v>
      </c>
      <c r="R13" s="67">
        <f t="shared" si="6"/>
        <v>43951</v>
      </c>
      <c r="S13" s="62" t="s">
        <v>85</v>
      </c>
      <c r="T13" s="60">
        <v>0.29166666666666669</v>
      </c>
      <c r="U13" s="60">
        <v>0.33333333333333331</v>
      </c>
      <c r="V13" s="61">
        <f t="shared" si="7"/>
        <v>4.166666666666663E-2</v>
      </c>
      <c r="W13" s="68">
        <f t="shared" si="8"/>
        <v>0.12499999999999989</v>
      </c>
    </row>
    <row r="14" spans="1:23" ht="45" x14ac:dyDescent="0.25">
      <c r="A14" s="69">
        <v>8</v>
      </c>
      <c r="B14" s="69" t="str">
        <f>Cronograma!B17</f>
        <v>Direito Civil</v>
      </c>
      <c r="C14" s="101" t="s">
        <v>188</v>
      </c>
      <c r="D14" s="59">
        <v>43937</v>
      </c>
      <c r="E14" s="60">
        <v>0.29166666666666669</v>
      </c>
      <c r="F14" s="60">
        <v>0.33333333333333331</v>
      </c>
      <c r="G14" s="61">
        <f t="shared" si="1"/>
        <v>4.166666666666663E-2</v>
      </c>
      <c r="H14" s="62">
        <f t="shared" si="2"/>
        <v>43938</v>
      </c>
      <c r="I14" s="62" t="s">
        <v>84</v>
      </c>
      <c r="J14" s="63">
        <v>0.29166666666666669</v>
      </c>
      <c r="K14" s="63">
        <v>0.33333333333333331</v>
      </c>
      <c r="L14" s="61">
        <f t="shared" si="3"/>
        <v>0</v>
      </c>
      <c r="M14" s="64">
        <f t="shared" si="4"/>
        <v>43944</v>
      </c>
      <c r="N14" s="65" t="s">
        <v>85</v>
      </c>
      <c r="O14" s="66">
        <v>0.29166666666666669</v>
      </c>
      <c r="P14" s="66">
        <v>0.33333333333333331</v>
      </c>
      <c r="Q14" s="61">
        <f t="shared" si="5"/>
        <v>4.166666666666663E-2</v>
      </c>
      <c r="R14" s="67">
        <f t="shared" si="6"/>
        <v>43952</v>
      </c>
      <c r="S14" s="62" t="s">
        <v>85</v>
      </c>
      <c r="T14" s="60">
        <v>0.29166666666666669</v>
      </c>
      <c r="U14" s="60">
        <v>0.33333333333333331</v>
      </c>
      <c r="V14" s="61">
        <f t="shared" si="7"/>
        <v>4.166666666666663E-2</v>
      </c>
      <c r="W14" s="68">
        <f t="shared" si="8"/>
        <v>0.12499999999999989</v>
      </c>
    </row>
    <row r="15" spans="1:23" x14ac:dyDescent="0.25">
      <c r="A15" s="69">
        <v>9</v>
      </c>
      <c r="B15" s="69" t="str">
        <f>Cronograma!B18</f>
        <v>Direitos Humanos</v>
      </c>
      <c r="C15" s="101" t="s">
        <v>189</v>
      </c>
      <c r="D15" s="59">
        <v>43938</v>
      </c>
      <c r="E15" s="60">
        <v>0.29166666666666669</v>
      </c>
      <c r="F15" s="60">
        <v>0.33333333333333331</v>
      </c>
      <c r="G15" s="61">
        <f t="shared" si="1"/>
        <v>4.166666666666663E-2</v>
      </c>
      <c r="H15" s="62">
        <f t="shared" si="2"/>
        <v>43939</v>
      </c>
      <c r="I15" s="62" t="s">
        <v>84</v>
      </c>
      <c r="J15" s="63">
        <v>0.29166666666666669</v>
      </c>
      <c r="K15" s="63">
        <v>0.33333333333333331</v>
      </c>
      <c r="L15" s="61">
        <f t="shared" si="3"/>
        <v>0</v>
      </c>
      <c r="M15" s="64">
        <f t="shared" si="4"/>
        <v>43945</v>
      </c>
      <c r="N15" s="65" t="s">
        <v>85</v>
      </c>
      <c r="O15" s="66">
        <v>0.29166666666666669</v>
      </c>
      <c r="P15" s="66">
        <v>0.33333333333333331</v>
      </c>
      <c r="Q15" s="61">
        <f t="shared" si="5"/>
        <v>4.166666666666663E-2</v>
      </c>
      <c r="R15" s="67">
        <f t="shared" si="6"/>
        <v>43953</v>
      </c>
      <c r="S15" s="62" t="s">
        <v>85</v>
      </c>
      <c r="T15" s="60">
        <v>0.29166666666666669</v>
      </c>
      <c r="U15" s="60">
        <v>0.33333333333333331</v>
      </c>
      <c r="V15" s="61">
        <f t="shared" si="7"/>
        <v>4.166666666666663E-2</v>
      </c>
      <c r="W15" s="68">
        <f t="shared" si="8"/>
        <v>0.12499999999999989</v>
      </c>
    </row>
    <row r="16" spans="1:23" x14ac:dyDescent="0.25">
      <c r="A16" s="69">
        <v>10</v>
      </c>
      <c r="B16" s="69" t="str">
        <f>Cronograma!B19</f>
        <v xml:space="preserve">Medicina Legal </v>
      </c>
      <c r="C16" s="102"/>
      <c r="D16" s="59">
        <v>43939</v>
      </c>
      <c r="E16" s="60">
        <v>0.29166666666666669</v>
      </c>
      <c r="F16" s="60">
        <v>0.33333333333333331</v>
      </c>
      <c r="G16" s="61">
        <f t="shared" si="1"/>
        <v>4.166666666666663E-2</v>
      </c>
      <c r="H16" s="62">
        <f t="shared" si="2"/>
        <v>43940</v>
      </c>
      <c r="I16" s="62" t="s">
        <v>84</v>
      </c>
      <c r="J16" s="63">
        <v>0.29166666666666669</v>
      </c>
      <c r="K16" s="63">
        <v>0.33333333333333331</v>
      </c>
      <c r="L16" s="61">
        <f t="shared" si="3"/>
        <v>0</v>
      </c>
      <c r="M16" s="64">
        <f t="shared" si="4"/>
        <v>43946</v>
      </c>
      <c r="N16" s="65" t="s">
        <v>85</v>
      </c>
      <c r="O16" s="66">
        <v>0.29166666666666669</v>
      </c>
      <c r="P16" s="66">
        <v>0.33333333333333331</v>
      </c>
      <c r="Q16" s="61">
        <f t="shared" si="5"/>
        <v>4.166666666666663E-2</v>
      </c>
      <c r="R16" s="67">
        <f t="shared" si="6"/>
        <v>43954</v>
      </c>
      <c r="S16" s="62" t="s">
        <v>85</v>
      </c>
      <c r="T16" s="60">
        <v>0.29166666666666669</v>
      </c>
      <c r="U16" s="60">
        <v>0.33333333333333331</v>
      </c>
      <c r="V16" s="61">
        <f t="shared" si="7"/>
        <v>4.166666666666663E-2</v>
      </c>
      <c r="W16" s="68">
        <f t="shared" si="8"/>
        <v>0.12499999999999989</v>
      </c>
    </row>
    <row r="17" spans="1:23" x14ac:dyDescent="0.25">
      <c r="A17" s="71"/>
      <c r="B17" s="71"/>
      <c r="C17" s="102"/>
      <c r="D17" s="59">
        <v>43940</v>
      </c>
      <c r="E17" s="60">
        <v>0.29166666666666669</v>
      </c>
      <c r="F17" s="60">
        <v>0.33333333333333331</v>
      </c>
      <c r="G17" s="61">
        <f t="shared" si="1"/>
        <v>4.166666666666663E-2</v>
      </c>
      <c r="H17" s="62">
        <f t="shared" si="2"/>
        <v>43941</v>
      </c>
      <c r="I17" s="62" t="s">
        <v>84</v>
      </c>
      <c r="J17" s="63">
        <v>0.29166666666666669</v>
      </c>
      <c r="K17" s="63">
        <v>0.33333333333333331</v>
      </c>
      <c r="L17" s="61">
        <f t="shared" si="3"/>
        <v>0</v>
      </c>
      <c r="M17" s="64">
        <f t="shared" si="4"/>
        <v>43947</v>
      </c>
      <c r="N17" s="65" t="s">
        <v>85</v>
      </c>
      <c r="O17" s="66">
        <v>0.29166666666666669</v>
      </c>
      <c r="P17" s="66">
        <v>0.33333333333333331</v>
      </c>
      <c r="Q17" s="61">
        <f t="shared" si="5"/>
        <v>4.166666666666663E-2</v>
      </c>
      <c r="R17" s="67">
        <f t="shared" si="6"/>
        <v>43955</v>
      </c>
      <c r="S17" s="62" t="s">
        <v>85</v>
      </c>
      <c r="T17" s="60">
        <v>0.29166666666666669</v>
      </c>
      <c r="U17" s="60">
        <v>0.33333333333333331</v>
      </c>
      <c r="V17" s="61">
        <f t="shared" si="7"/>
        <v>4.166666666666663E-2</v>
      </c>
      <c r="W17" s="68">
        <f t="shared" si="8"/>
        <v>0.12499999999999989</v>
      </c>
    </row>
    <row r="18" spans="1:23" x14ac:dyDescent="0.25">
      <c r="A18" s="1"/>
      <c r="B18" s="1"/>
      <c r="C18" s="102"/>
      <c r="D18" s="59">
        <v>43941</v>
      </c>
      <c r="E18" s="60">
        <v>0.29166666666666669</v>
      </c>
      <c r="F18" s="60">
        <v>0.33333333333333331</v>
      </c>
      <c r="G18" s="61">
        <f t="shared" si="1"/>
        <v>4.166666666666663E-2</v>
      </c>
      <c r="H18" s="62">
        <f t="shared" si="2"/>
        <v>43942</v>
      </c>
      <c r="I18" s="62" t="s">
        <v>84</v>
      </c>
      <c r="J18" s="63">
        <v>0.29166666666666669</v>
      </c>
      <c r="K18" s="63">
        <v>0.33333333333333331</v>
      </c>
      <c r="L18" s="61">
        <f t="shared" si="3"/>
        <v>0</v>
      </c>
      <c r="M18" s="64">
        <f t="shared" si="4"/>
        <v>43948</v>
      </c>
      <c r="N18" s="65" t="s">
        <v>85</v>
      </c>
      <c r="O18" s="66">
        <v>0.29166666666666669</v>
      </c>
      <c r="P18" s="66">
        <v>0.33333333333333331</v>
      </c>
      <c r="Q18" s="61">
        <f t="shared" si="5"/>
        <v>4.166666666666663E-2</v>
      </c>
      <c r="R18" s="67">
        <f t="shared" si="6"/>
        <v>43956</v>
      </c>
      <c r="S18" s="62" t="s">
        <v>85</v>
      </c>
      <c r="T18" s="60">
        <v>0.29166666666666669</v>
      </c>
      <c r="U18" s="60">
        <v>0.33333333333333331</v>
      </c>
      <c r="V18" s="61">
        <f t="shared" si="7"/>
        <v>4.166666666666663E-2</v>
      </c>
      <c r="W18" s="68">
        <f t="shared" si="8"/>
        <v>0.12499999999999989</v>
      </c>
    </row>
    <row r="19" spans="1:23" x14ac:dyDescent="0.25">
      <c r="A19" s="1"/>
      <c r="B19" s="1"/>
      <c r="C19" s="102"/>
      <c r="D19" s="59">
        <v>43942</v>
      </c>
      <c r="E19" s="60">
        <v>0.29166666666666669</v>
      </c>
      <c r="F19" s="60">
        <v>0.33333333333333331</v>
      </c>
      <c r="G19" s="61">
        <f t="shared" si="1"/>
        <v>4.166666666666663E-2</v>
      </c>
      <c r="H19" s="62">
        <f t="shared" si="2"/>
        <v>43943</v>
      </c>
      <c r="I19" s="62" t="s">
        <v>84</v>
      </c>
      <c r="J19" s="63">
        <v>0.29166666666666669</v>
      </c>
      <c r="K19" s="63">
        <v>0.33333333333333331</v>
      </c>
      <c r="L19" s="61">
        <f t="shared" si="3"/>
        <v>0</v>
      </c>
      <c r="M19" s="64">
        <f t="shared" si="4"/>
        <v>43949</v>
      </c>
      <c r="N19" s="65" t="s">
        <v>85</v>
      </c>
      <c r="O19" s="66">
        <v>0.29166666666666669</v>
      </c>
      <c r="P19" s="66">
        <v>0.33333333333333331</v>
      </c>
      <c r="Q19" s="61">
        <f t="shared" si="5"/>
        <v>4.166666666666663E-2</v>
      </c>
      <c r="R19" s="67">
        <f t="shared" si="6"/>
        <v>43957</v>
      </c>
      <c r="S19" s="62" t="s">
        <v>85</v>
      </c>
      <c r="T19" s="60">
        <v>0.29166666666666669</v>
      </c>
      <c r="U19" s="60">
        <v>0.33333333333333331</v>
      </c>
      <c r="V19" s="61">
        <f t="shared" si="7"/>
        <v>4.166666666666663E-2</v>
      </c>
      <c r="W19" s="68">
        <f t="shared" si="8"/>
        <v>0.12499999999999989</v>
      </c>
    </row>
    <row r="20" spans="1:23" x14ac:dyDescent="0.25">
      <c r="A20" s="1"/>
      <c r="B20" s="1"/>
      <c r="C20" s="102"/>
      <c r="D20" s="59">
        <v>43943</v>
      </c>
      <c r="E20" s="60">
        <v>0.29166666666666669</v>
      </c>
      <c r="F20" s="60">
        <v>0.33333333333333331</v>
      </c>
      <c r="G20" s="61">
        <f t="shared" si="1"/>
        <v>4.166666666666663E-2</v>
      </c>
      <c r="H20" s="62">
        <f t="shared" si="2"/>
        <v>43944</v>
      </c>
      <c r="I20" s="62" t="s">
        <v>84</v>
      </c>
      <c r="J20" s="63">
        <v>0.29166666666666669</v>
      </c>
      <c r="K20" s="63">
        <v>0.33333333333333331</v>
      </c>
      <c r="L20" s="61">
        <f t="shared" si="3"/>
        <v>0</v>
      </c>
      <c r="M20" s="64">
        <f t="shared" si="4"/>
        <v>43950</v>
      </c>
      <c r="N20" s="65" t="s">
        <v>85</v>
      </c>
      <c r="O20" s="66">
        <v>0.29166666666666669</v>
      </c>
      <c r="P20" s="66">
        <v>0.33333333333333331</v>
      </c>
      <c r="Q20" s="61">
        <f t="shared" si="5"/>
        <v>4.166666666666663E-2</v>
      </c>
      <c r="R20" s="67">
        <f t="shared" si="6"/>
        <v>43958</v>
      </c>
      <c r="S20" s="62" t="s">
        <v>85</v>
      </c>
      <c r="T20" s="60">
        <v>0.29166666666666669</v>
      </c>
      <c r="U20" s="60">
        <v>0.33333333333333331</v>
      </c>
      <c r="V20" s="61">
        <f t="shared" si="7"/>
        <v>4.166666666666663E-2</v>
      </c>
      <c r="W20" s="68">
        <f t="shared" si="8"/>
        <v>0.12499999999999989</v>
      </c>
    </row>
    <row r="21" spans="1:23" x14ac:dyDescent="0.25">
      <c r="A21" s="1"/>
      <c r="B21" s="1"/>
      <c r="C21" s="102"/>
      <c r="D21" s="59">
        <v>43944</v>
      </c>
      <c r="E21" s="60">
        <v>0.29166666666666669</v>
      </c>
      <c r="F21" s="60">
        <v>0.33333333333333331</v>
      </c>
      <c r="G21" s="61">
        <f t="shared" si="1"/>
        <v>4.166666666666663E-2</v>
      </c>
      <c r="H21" s="62">
        <f t="shared" si="2"/>
        <v>43945</v>
      </c>
      <c r="I21" s="62" t="s">
        <v>84</v>
      </c>
      <c r="J21" s="63">
        <v>0.29166666666666669</v>
      </c>
      <c r="K21" s="63">
        <v>0.33333333333333331</v>
      </c>
      <c r="L21" s="61">
        <f t="shared" si="3"/>
        <v>0</v>
      </c>
      <c r="M21" s="64">
        <f t="shared" si="4"/>
        <v>43951</v>
      </c>
      <c r="N21" s="65" t="s">
        <v>85</v>
      </c>
      <c r="O21" s="66">
        <v>0.29166666666666669</v>
      </c>
      <c r="P21" s="66">
        <v>0.33333333333333331</v>
      </c>
      <c r="Q21" s="61">
        <f t="shared" si="5"/>
        <v>4.166666666666663E-2</v>
      </c>
      <c r="R21" s="67">
        <f t="shared" si="6"/>
        <v>43959</v>
      </c>
      <c r="S21" s="62" t="s">
        <v>85</v>
      </c>
      <c r="T21" s="60">
        <v>0.29166666666666669</v>
      </c>
      <c r="U21" s="60">
        <v>0.33333333333333331</v>
      </c>
      <c r="V21" s="61">
        <f t="shared" si="7"/>
        <v>4.166666666666663E-2</v>
      </c>
      <c r="W21" s="68">
        <f t="shared" si="8"/>
        <v>0.12499999999999989</v>
      </c>
    </row>
    <row r="22" spans="1:23" ht="15.75" thickBot="1" x14ac:dyDescent="0.3">
      <c r="A22" s="1"/>
      <c r="B22" s="1"/>
      <c r="C22" s="103"/>
      <c r="D22" s="59">
        <v>43945</v>
      </c>
      <c r="E22" s="60">
        <v>0.29166666666666669</v>
      </c>
      <c r="F22" s="60">
        <v>0.33333333333333331</v>
      </c>
      <c r="G22" s="61">
        <f t="shared" si="1"/>
        <v>4.166666666666663E-2</v>
      </c>
      <c r="H22" s="62">
        <f t="shared" si="2"/>
        <v>43946</v>
      </c>
      <c r="I22" s="62" t="s">
        <v>84</v>
      </c>
      <c r="J22" s="63">
        <v>0.29166666666666669</v>
      </c>
      <c r="K22" s="63">
        <v>0.33333333333333331</v>
      </c>
      <c r="L22" s="61">
        <f t="shared" si="3"/>
        <v>0</v>
      </c>
      <c r="M22" s="64">
        <f t="shared" si="4"/>
        <v>43952</v>
      </c>
      <c r="N22" s="65" t="s">
        <v>85</v>
      </c>
      <c r="O22" s="66">
        <v>0.29166666666666669</v>
      </c>
      <c r="P22" s="66">
        <v>0.33333333333333331</v>
      </c>
      <c r="Q22" s="61">
        <f t="shared" si="5"/>
        <v>4.166666666666663E-2</v>
      </c>
      <c r="R22" s="67">
        <f t="shared" si="6"/>
        <v>43960</v>
      </c>
      <c r="S22" s="62" t="s">
        <v>85</v>
      </c>
      <c r="T22" s="60">
        <v>0.29166666666666669</v>
      </c>
      <c r="U22" s="60">
        <v>0.33333333333333331</v>
      </c>
      <c r="V22" s="61">
        <f t="shared" si="7"/>
        <v>4.166666666666663E-2</v>
      </c>
      <c r="W22" s="68">
        <f t="shared" si="8"/>
        <v>0.12499999999999989</v>
      </c>
    </row>
    <row r="23" spans="1:23" ht="15.75" thickBot="1" x14ac:dyDescent="0.3">
      <c r="C23" s="95" t="s">
        <v>86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23" x14ac:dyDescent="0.25"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</row>
    <row r="25" spans="1:23" x14ac:dyDescent="0.25">
      <c r="C25" s="89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1"/>
    </row>
    <row r="26" spans="1:23" x14ac:dyDescent="0.25">
      <c r="C26" s="89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1"/>
    </row>
    <row r="27" spans="1:23" x14ac:dyDescent="0.25"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23" ht="15.75" thickBot="1" x14ac:dyDescent="0.3"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</sheetData>
  <sheetProtection algorithmName="SHA-512" hashValue="eIva7eTcLW2SpMUPGGKsrbSg6xv2v1ZtHSYJQA0LE/OQDXdxZGpfjqeekj9+TKV53XFnltF3FFUd3WK0as8Umw==" saltValue="DwttSNOBBNSXaoNxRajV/w==" spinCount="100000" sheet="1" selectLockedCells="1"/>
  <mergeCells count="2">
    <mergeCell ref="C23:Q23"/>
    <mergeCell ref="C24:Q28"/>
  </mergeCells>
  <dataValidations count="1">
    <dataValidation type="list" allowBlank="1" showInputMessage="1" showErrorMessage="1" sqref="S7:S22 I7:I22 N7:N22" xr:uid="{00000000-0002-0000-0A00-000000000000}">
      <formula1>"Sim, Não"</formula1>
    </dataValidation>
  </dataValidations>
  <hyperlinks>
    <hyperlink ref="A15:B15" location="'D9'!B15" display="'D9'!B15" xr:uid="{70918D18-E3D1-4370-A525-4F5CB0A3FC10}"/>
    <hyperlink ref="A14:B14" location="'D9'!B14" display="'D9'!B14" xr:uid="{0E0868A7-0582-4299-AD7A-A77E8FDC9D9E}"/>
    <hyperlink ref="A13:B13" location="'D7'!B13" display="'D7'!B13" xr:uid="{505EF52F-7B80-4976-BA30-52BC39D8DB67}"/>
    <hyperlink ref="A12:B12" location="'D6'!B12" display="'D6'!B12" xr:uid="{E71A2966-3D5F-4FBF-913F-314623E313FC}"/>
    <hyperlink ref="A11:B11" location="'D5'!B11" display="'D5'!B11" xr:uid="{C2288929-E111-41A6-B8E7-0BEACCB8A4ED}"/>
    <hyperlink ref="A10:B10" location="'D4'!B10" display="'D4'!B10" xr:uid="{92954268-06AD-4C76-A1A3-9972DDB72C2E}"/>
    <hyperlink ref="A9:B9" location="'D3'!B9" display="'D3'!B9" xr:uid="{A93A7EF0-4DEC-40CC-A012-B02FE62380BC}"/>
    <hyperlink ref="A16:B16" location="'D10'!B16" display="'D10'!B16" xr:uid="{3304ECCA-B5FC-4840-93C9-5ADBE0AA4EF3}"/>
    <hyperlink ref="A7:B7" location="Informática!A1" display="Informática!A1" xr:uid="{2134EA91-DCB3-4E1B-8841-B833A8E845BC}"/>
    <hyperlink ref="A8:B8" location="'D2'!B8" display="'D2'!B8" xr:uid="{34F5F400-75D3-4AA1-8E57-7F8839E86C1E}"/>
    <hyperlink ref="B14" location="'Direito Civil'!A1" display="'Direito Civil'!A1" xr:uid="{367F0729-240B-46CB-AF37-9CAEDFBD0A68}"/>
    <hyperlink ref="A14" location="'D8'!B14" display="'D8'!B14" xr:uid="{6D667369-EC95-4F47-A26A-049D95BD9DA7}"/>
    <hyperlink ref="B8" location="'Direito Administrativo'!A1" display="'Direito Administrativo'!A1" xr:uid="{213704C3-2D35-4045-81D5-D6EA8747A973}"/>
    <hyperlink ref="B9" location="'Direito Constitucional'!A1" display="'Direito Constitucional'!A1" xr:uid="{71BDB32D-7EA3-4E3D-8A4D-918F50372CBD}"/>
    <hyperlink ref="B10" location="'Direito Penal '!A1" display="'Direito Penal '!A1" xr:uid="{4933AE3E-A87B-4659-97B5-B5343599C4FB}"/>
    <hyperlink ref="B11" location="'Direito Processual Penal'!A1" display="'Direito Processual Penal'!A1" xr:uid="{482DAE1A-CA61-416F-93B9-4A96423CBDC1}"/>
    <hyperlink ref="B12" location="'Legislação Penal Especial'!A1" display="'Legislação Penal Especial'!A1" xr:uid="{2C4A63EE-9F01-48AD-A0D0-B4D7400D0663}"/>
    <hyperlink ref="B13" location="Criminologia!A1" display="Criminologia!A1" xr:uid="{333D3887-79B4-4B59-A658-351ACD49C810}"/>
    <hyperlink ref="B15" location="'Direito Humanos'!A1" display="'Direito Humanos'!A1" xr:uid="{D394C38A-3F82-44C7-B6EE-9BF073E8F9F8}"/>
    <hyperlink ref="B16" location="'Medicina Legal'!A1" display="'Medicina Legal'!A1" xr:uid="{BA90A9D9-C148-4331-99D4-435F7D958256}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3"/>
  <sheetViews>
    <sheetView showGridLines="0" workbookViewId="0">
      <selection activeCell="B13" sqref="B13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38.85546875" bestFit="1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2" customWidth="1"/>
    <col min="25" max="16384" width="9.140625" hidden="1"/>
  </cols>
  <sheetData>
    <row r="1" spans="1:2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5" spans="1:23" x14ac:dyDescent="0.25">
      <c r="A5" s="1"/>
      <c r="B5" s="1"/>
      <c r="C5" s="7"/>
      <c r="D5" s="8"/>
      <c r="E5" s="9" t="s">
        <v>70</v>
      </c>
      <c r="F5" s="9"/>
      <c r="G5" s="10" t="s">
        <v>71</v>
      </c>
      <c r="H5" s="9"/>
      <c r="I5" s="9"/>
      <c r="J5" s="9" t="s">
        <v>72</v>
      </c>
      <c r="K5" s="9"/>
      <c r="L5" s="10" t="s">
        <v>73</v>
      </c>
      <c r="M5" s="8"/>
      <c r="N5" s="9"/>
      <c r="O5" s="9" t="s">
        <v>74</v>
      </c>
      <c r="P5" s="9"/>
      <c r="Q5" s="10"/>
      <c r="R5" s="8"/>
      <c r="S5" s="9"/>
      <c r="T5" s="9" t="s">
        <v>75</v>
      </c>
      <c r="U5" s="9"/>
      <c r="V5" s="10"/>
      <c r="W5" s="11" t="s">
        <v>76</v>
      </c>
    </row>
    <row r="6" spans="1:23" ht="30" x14ac:dyDescent="0.25">
      <c r="A6" s="22" t="s">
        <v>0</v>
      </c>
      <c r="B6" s="23" t="s">
        <v>77</v>
      </c>
      <c r="C6" s="12" t="s">
        <v>78</v>
      </c>
      <c r="D6" s="13" t="s">
        <v>79</v>
      </c>
      <c r="E6" s="14" t="s">
        <v>80</v>
      </c>
      <c r="F6" s="14" t="s">
        <v>81</v>
      </c>
      <c r="G6" s="15">
        <f>SUM(G7:G27)</f>
        <v>0.87499999999999922</v>
      </c>
      <c r="H6" s="16" t="s">
        <v>82</v>
      </c>
      <c r="I6" s="17" t="s">
        <v>83</v>
      </c>
      <c r="J6" s="14" t="s">
        <v>80</v>
      </c>
      <c r="K6" s="14" t="s">
        <v>81</v>
      </c>
      <c r="L6" s="15">
        <f>SUM(L7:L27)</f>
        <v>0</v>
      </c>
      <c r="M6" s="18" t="s">
        <v>82</v>
      </c>
      <c r="N6" s="16" t="s">
        <v>83</v>
      </c>
      <c r="O6" s="14" t="s">
        <v>80</v>
      </c>
      <c r="P6" s="14" t="s">
        <v>81</v>
      </c>
      <c r="Q6" s="15">
        <f>SUM(Q7:Q27)</f>
        <v>0.87499999999999922</v>
      </c>
      <c r="R6" s="16" t="s">
        <v>82</v>
      </c>
      <c r="S6" s="16" t="s">
        <v>83</v>
      </c>
      <c r="T6" s="14" t="s">
        <v>80</v>
      </c>
      <c r="U6" s="14" t="s">
        <v>81</v>
      </c>
      <c r="V6" s="15">
        <f>SUM(V7:V27)</f>
        <v>0.87499999999999922</v>
      </c>
      <c r="W6" s="19">
        <f>SUM(W7:W27)</f>
        <v>2.6249999999999991</v>
      </c>
    </row>
    <row r="7" spans="1:23" x14ac:dyDescent="0.25">
      <c r="A7" s="99">
        <v>1</v>
      </c>
      <c r="B7" s="99" t="str">
        <f>Cronograma!B10</f>
        <v>Informática</v>
      </c>
      <c r="C7" s="100" t="s">
        <v>190</v>
      </c>
      <c r="D7" s="59">
        <v>43930</v>
      </c>
      <c r="E7" s="60">
        <v>0.29166666666666669</v>
      </c>
      <c r="F7" s="60">
        <v>0.33333333333333331</v>
      </c>
      <c r="G7" s="61">
        <f>F7-E7</f>
        <v>4.166666666666663E-2</v>
      </c>
      <c r="H7" s="62">
        <f t="shared" ref="H7" si="0">IF(D7="","",D7+DAY(1))</f>
        <v>43931</v>
      </c>
      <c r="I7" s="62" t="s">
        <v>84</v>
      </c>
      <c r="J7" s="63">
        <v>0.29166666666666669</v>
      </c>
      <c r="K7" s="63">
        <v>0.33333333333333331</v>
      </c>
      <c r="L7" s="61">
        <f>IF(I7="sim",K7-J7,0)</f>
        <v>0</v>
      </c>
      <c r="M7" s="64">
        <f>IF(D7="","",D7+DAY(7))</f>
        <v>43937</v>
      </c>
      <c r="N7" s="65" t="s">
        <v>85</v>
      </c>
      <c r="O7" s="66">
        <v>0.29166666666666669</v>
      </c>
      <c r="P7" s="66">
        <v>0.33333333333333331</v>
      </c>
      <c r="Q7" s="61">
        <f>IF(N7="sim",P7-O7,0)</f>
        <v>4.166666666666663E-2</v>
      </c>
      <c r="R7" s="67">
        <f>IF(D7="","",D7+DAY(15))</f>
        <v>43945</v>
      </c>
      <c r="S7" s="62" t="s">
        <v>85</v>
      </c>
      <c r="T7" s="60">
        <v>0.29166666666666669</v>
      </c>
      <c r="U7" s="60">
        <v>0.33333333333333331</v>
      </c>
      <c r="V7" s="61">
        <f>IF(S7="sim",U7-T7,0)</f>
        <v>4.166666666666663E-2</v>
      </c>
      <c r="W7" s="68">
        <f>G7+L7+Q7+V7</f>
        <v>0.12499999999999989</v>
      </c>
    </row>
    <row r="8" spans="1:23" x14ac:dyDescent="0.25">
      <c r="A8" s="69">
        <v>2</v>
      </c>
      <c r="B8" s="69" t="str">
        <f>Cronograma!B11</f>
        <v>Direito Administrativo</v>
      </c>
      <c r="C8" s="101" t="s">
        <v>191</v>
      </c>
      <c r="D8" s="59">
        <v>43931</v>
      </c>
      <c r="E8" s="60">
        <v>0.29166666666666669</v>
      </c>
      <c r="F8" s="60">
        <v>0.33333333333333331</v>
      </c>
      <c r="G8" s="61">
        <f t="shared" ref="G8:G27" si="1">F8-E8</f>
        <v>4.166666666666663E-2</v>
      </c>
      <c r="H8" s="62">
        <f t="shared" ref="H8:H27" si="2">IF(D8="","",D8+DAY(1))</f>
        <v>43932</v>
      </c>
      <c r="I8" s="62" t="s">
        <v>84</v>
      </c>
      <c r="J8" s="63">
        <v>0.29166666666666669</v>
      </c>
      <c r="K8" s="63">
        <v>0.33333333333333331</v>
      </c>
      <c r="L8" s="61">
        <f t="shared" ref="L8:L27" si="3">IF(I8="sim",K8-J8,0)</f>
        <v>0</v>
      </c>
      <c r="M8" s="64">
        <f t="shared" ref="M8:M27" si="4">IF(D8="","",D8+DAY(7))</f>
        <v>43938</v>
      </c>
      <c r="N8" s="65" t="s">
        <v>85</v>
      </c>
      <c r="O8" s="66">
        <v>0.29166666666666669</v>
      </c>
      <c r="P8" s="66">
        <v>0.33333333333333331</v>
      </c>
      <c r="Q8" s="61">
        <f t="shared" ref="Q8:Q27" si="5">IF(N8="sim",P8-O8,0)</f>
        <v>4.166666666666663E-2</v>
      </c>
      <c r="R8" s="67">
        <f t="shared" ref="R8:R27" si="6">IF(D8="","",D8+DAY(15))</f>
        <v>43946</v>
      </c>
      <c r="S8" s="62" t="s">
        <v>85</v>
      </c>
      <c r="T8" s="60">
        <v>0.29166666666666669</v>
      </c>
      <c r="U8" s="60">
        <v>0.33333333333333331</v>
      </c>
      <c r="V8" s="61">
        <f t="shared" ref="V8:V27" si="7">IF(S8="sim",U8-T8,0)</f>
        <v>4.166666666666663E-2</v>
      </c>
      <c r="W8" s="68">
        <f t="shared" ref="W8:W27" si="8">G8+L8+Q8+V8</f>
        <v>0.12499999999999989</v>
      </c>
    </row>
    <row r="9" spans="1:23" ht="30" x14ac:dyDescent="0.25">
      <c r="A9" s="69">
        <v>3</v>
      </c>
      <c r="B9" s="69" t="str">
        <f>Cronograma!B12</f>
        <v xml:space="preserve">Direito Constitucional </v>
      </c>
      <c r="C9" s="101" t="s">
        <v>192</v>
      </c>
      <c r="D9" s="59">
        <v>43932</v>
      </c>
      <c r="E9" s="60">
        <v>0.29166666666666669</v>
      </c>
      <c r="F9" s="60">
        <v>0.33333333333333331</v>
      </c>
      <c r="G9" s="61">
        <f t="shared" si="1"/>
        <v>4.166666666666663E-2</v>
      </c>
      <c r="H9" s="62">
        <f t="shared" si="2"/>
        <v>43933</v>
      </c>
      <c r="I9" s="62" t="s">
        <v>84</v>
      </c>
      <c r="J9" s="63">
        <v>0.29166666666666669</v>
      </c>
      <c r="K9" s="63">
        <v>0.33333333333333331</v>
      </c>
      <c r="L9" s="61">
        <f t="shared" si="3"/>
        <v>0</v>
      </c>
      <c r="M9" s="64">
        <f t="shared" si="4"/>
        <v>43939</v>
      </c>
      <c r="N9" s="65" t="s">
        <v>85</v>
      </c>
      <c r="O9" s="66">
        <v>0.29166666666666669</v>
      </c>
      <c r="P9" s="66">
        <v>0.33333333333333331</v>
      </c>
      <c r="Q9" s="61">
        <f t="shared" si="5"/>
        <v>4.166666666666663E-2</v>
      </c>
      <c r="R9" s="67">
        <f t="shared" si="6"/>
        <v>43947</v>
      </c>
      <c r="S9" s="62" t="s">
        <v>85</v>
      </c>
      <c r="T9" s="60">
        <v>0.29166666666666669</v>
      </c>
      <c r="U9" s="60">
        <v>0.33333333333333331</v>
      </c>
      <c r="V9" s="61">
        <f t="shared" si="7"/>
        <v>4.166666666666663E-2</v>
      </c>
      <c r="W9" s="68">
        <f t="shared" si="8"/>
        <v>0.12499999999999989</v>
      </c>
    </row>
    <row r="10" spans="1:23" ht="30" x14ac:dyDescent="0.25">
      <c r="A10" s="69">
        <v>4</v>
      </c>
      <c r="B10" s="69" t="str">
        <f>Cronograma!B13</f>
        <v xml:space="preserve">Direito Penal </v>
      </c>
      <c r="C10" s="101" t="s">
        <v>193</v>
      </c>
      <c r="D10" s="59">
        <v>43933</v>
      </c>
      <c r="E10" s="60">
        <v>0.29166666666666669</v>
      </c>
      <c r="F10" s="60">
        <v>0.33333333333333331</v>
      </c>
      <c r="G10" s="61">
        <f t="shared" si="1"/>
        <v>4.166666666666663E-2</v>
      </c>
      <c r="H10" s="62">
        <f t="shared" si="2"/>
        <v>43934</v>
      </c>
      <c r="I10" s="62" t="s">
        <v>84</v>
      </c>
      <c r="J10" s="63">
        <v>0.29166666666666669</v>
      </c>
      <c r="K10" s="63">
        <v>0.33333333333333331</v>
      </c>
      <c r="L10" s="61">
        <f t="shared" si="3"/>
        <v>0</v>
      </c>
      <c r="M10" s="64">
        <f t="shared" si="4"/>
        <v>43940</v>
      </c>
      <c r="N10" s="65" t="s">
        <v>85</v>
      </c>
      <c r="O10" s="66">
        <v>0.29166666666666669</v>
      </c>
      <c r="P10" s="66">
        <v>0.33333333333333331</v>
      </c>
      <c r="Q10" s="61">
        <f t="shared" si="5"/>
        <v>4.166666666666663E-2</v>
      </c>
      <c r="R10" s="67">
        <f t="shared" si="6"/>
        <v>43948</v>
      </c>
      <c r="S10" s="62" t="s">
        <v>85</v>
      </c>
      <c r="T10" s="60">
        <v>0.29166666666666669</v>
      </c>
      <c r="U10" s="60">
        <v>0.33333333333333331</v>
      </c>
      <c r="V10" s="61">
        <f t="shared" si="7"/>
        <v>4.166666666666663E-2</v>
      </c>
      <c r="W10" s="68">
        <f t="shared" si="8"/>
        <v>0.12499999999999989</v>
      </c>
    </row>
    <row r="11" spans="1:23" ht="30" x14ac:dyDescent="0.25">
      <c r="A11" s="69">
        <v>5</v>
      </c>
      <c r="B11" s="69" t="str">
        <f>Cronograma!B14</f>
        <v>Direito Processual Penal</v>
      </c>
      <c r="C11" s="101" t="s">
        <v>194</v>
      </c>
      <c r="D11" s="59">
        <v>43934</v>
      </c>
      <c r="E11" s="60">
        <v>0.29166666666666669</v>
      </c>
      <c r="F11" s="60">
        <v>0.33333333333333331</v>
      </c>
      <c r="G11" s="61">
        <f t="shared" si="1"/>
        <v>4.166666666666663E-2</v>
      </c>
      <c r="H11" s="62">
        <f t="shared" si="2"/>
        <v>43935</v>
      </c>
      <c r="I11" s="62" t="s">
        <v>84</v>
      </c>
      <c r="J11" s="63">
        <v>0.29166666666666669</v>
      </c>
      <c r="K11" s="63">
        <v>0.33333333333333331</v>
      </c>
      <c r="L11" s="61">
        <f t="shared" si="3"/>
        <v>0</v>
      </c>
      <c r="M11" s="64">
        <f t="shared" si="4"/>
        <v>43941</v>
      </c>
      <c r="N11" s="65" t="s">
        <v>85</v>
      </c>
      <c r="O11" s="66">
        <v>0.29166666666666669</v>
      </c>
      <c r="P11" s="66">
        <v>0.33333333333333331</v>
      </c>
      <c r="Q11" s="61">
        <f t="shared" si="5"/>
        <v>4.166666666666663E-2</v>
      </c>
      <c r="R11" s="67">
        <f t="shared" si="6"/>
        <v>43949</v>
      </c>
      <c r="S11" s="62" t="s">
        <v>85</v>
      </c>
      <c r="T11" s="60">
        <v>0.29166666666666669</v>
      </c>
      <c r="U11" s="60">
        <v>0.33333333333333331</v>
      </c>
      <c r="V11" s="61">
        <f t="shared" si="7"/>
        <v>4.166666666666663E-2</v>
      </c>
      <c r="W11" s="68">
        <f t="shared" si="8"/>
        <v>0.12499999999999989</v>
      </c>
    </row>
    <row r="12" spans="1:23" ht="30" x14ac:dyDescent="0.25">
      <c r="A12" s="69">
        <v>6</v>
      </c>
      <c r="B12" s="69" t="str">
        <f>Cronograma!B15</f>
        <v>Legislação Penal Especial</v>
      </c>
      <c r="C12" s="101" t="s">
        <v>195</v>
      </c>
      <c r="D12" s="59">
        <v>43935</v>
      </c>
      <c r="E12" s="60">
        <v>0.29166666666666669</v>
      </c>
      <c r="F12" s="60">
        <v>0.33333333333333331</v>
      </c>
      <c r="G12" s="61">
        <f t="shared" si="1"/>
        <v>4.166666666666663E-2</v>
      </c>
      <c r="H12" s="62">
        <f t="shared" si="2"/>
        <v>43936</v>
      </c>
      <c r="I12" s="62" t="s">
        <v>84</v>
      </c>
      <c r="J12" s="63">
        <v>0.29166666666666669</v>
      </c>
      <c r="K12" s="63">
        <v>0.33333333333333331</v>
      </c>
      <c r="L12" s="61">
        <f t="shared" si="3"/>
        <v>0</v>
      </c>
      <c r="M12" s="64">
        <f t="shared" si="4"/>
        <v>43942</v>
      </c>
      <c r="N12" s="65" t="s">
        <v>85</v>
      </c>
      <c r="O12" s="66">
        <v>0.29166666666666669</v>
      </c>
      <c r="P12" s="66">
        <v>0.33333333333333331</v>
      </c>
      <c r="Q12" s="61">
        <f t="shared" si="5"/>
        <v>4.166666666666663E-2</v>
      </c>
      <c r="R12" s="67">
        <f t="shared" si="6"/>
        <v>43950</v>
      </c>
      <c r="S12" s="62" t="s">
        <v>85</v>
      </c>
      <c r="T12" s="60">
        <v>0.29166666666666669</v>
      </c>
      <c r="U12" s="60">
        <v>0.33333333333333331</v>
      </c>
      <c r="V12" s="61">
        <f t="shared" si="7"/>
        <v>4.166666666666663E-2</v>
      </c>
      <c r="W12" s="68">
        <f t="shared" si="8"/>
        <v>0.12499999999999989</v>
      </c>
    </row>
    <row r="13" spans="1:23" x14ac:dyDescent="0.25">
      <c r="A13" s="69">
        <v>7</v>
      </c>
      <c r="B13" s="69" t="str">
        <f>Cronograma!B16</f>
        <v>Criminologia</v>
      </c>
      <c r="C13" s="101"/>
      <c r="D13" s="59">
        <v>43936</v>
      </c>
      <c r="E13" s="60">
        <v>0.29166666666666669</v>
      </c>
      <c r="F13" s="60">
        <v>0.33333333333333331</v>
      </c>
      <c r="G13" s="61">
        <f t="shared" si="1"/>
        <v>4.166666666666663E-2</v>
      </c>
      <c r="H13" s="62">
        <f t="shared" si="2"/>
        <v>43937</v>
      </c>
      <c r="I13" s="62" t="s">
        <v>84</v>
      </c>
      <c r="J13" s="63">
        <v>0.29166666666666669</v>
      </c>
      <c r="K13" s="63">
        <v>0.33333333333333331</v>
      </c>
      <c r="L13" s="61">
        <f t="shared" si="3"/>
        <v>0</v>
      </c>
      <c r="M13" s="64">
        <f t="shared" si="4"/>
        <v>43943</v>
      </c>
      <c r="N13" s="65" t="s">
        <v>85</v>
      </c>
      <c r="O13" s="66">
        <v>0.29166666666666669</v>
      </c>
      <c r="P13" s="66">
        <v>0.33333333333333331</v>
      </c>
      <c r="Q13" s="61">
        <f t="shared" si="5"/>
        <v>4.166666666666663E-2</v>
      </c>
      <c r="R13" s="67">
        <f t="shared" si="6"/>
        <v>43951</v>
      </c>
      <c r="S13" s="62" t="s">
        <v>85</v>
      </c>
      <c r="T13" s="60">
        <v>0.29166666666666669</v>
      </c>
      <c r="U13" s="60">
        <v>0.33333333333333331</v>
      </c>
      <c r="V13" s="61">
        <f t="shared" si="7"/>
        <v>4.166666666666663E-2</v>
      </c>
      <c r="W13" s="68">
        <f t="shared" si="8"/>
        <v>0.12499999999999989</v>
      </c>
    </row>
    <row r="14" spans="1:23" x14ac:dyDescent="0.25">
      <c r="A14" s="58">
        <v>8</v>
      </c>
      <c r="B14" s="58" t="str">
        <f>Cronograma!B17</f>
        <v>Direito Civil</v>
      </c>
      <c r="C14" s="102"/>
      <c r="D14" s="59">
        <v>43937</v>
      </c>
      <c r="E14" s="60">
        <v>0.29166666666666669</v>
      </c>
      <c r="F14" s="60">
        <v>0.33333333333333331</v>
      </c>
      <c r="G14" s="61">
        <f t="shared" si="1"/>
        <v>4.166666666666663E-2</v>
      </c>
      <c r="H14" s="62">
        <f t="shared" si="2"/>
        <v>43938</v>
      </c>
      <c r="I14" s="62" t="s">
        <v>84</v>
      </c>
      <c r="J14" s="63">
        <v>0.29166666666666669</v>
      </c>
      <c r="K14" s="63">
        <v>0.33333333333333331</v>
      </c>
      <c r="L14" s="61">
        <f t="shared" si="3"/>
        <v>0</v>
      </c>
      <c r="M14" s="64">
        <f t="shared" si="4"/>
        <v>43944</v>
      </c>
      <c r="N14" s="65" t="s">
        <v>85</v>
      </c>
      <c r="O14" s="66">
        <v>0.29166666666666669</v>
      </c>
      <c r="P14" s="66">
        <v>0.33333333333333331</v>
      </c>
      <c r="Q14" s="61">
        <f t="shared" si="5"/>
        <v>4.166666666666663E-2</v>
      </c>
      <c r="R14" s="67">
        <f t="shared" si="6"/>
        <v>43952</v>
      </c>
      <c r="S14" s="62" t="s">
        <v>85</v>
      </c>
      <c r="T14" s="60">
        <v>0.29166666666666669</v>
      </c>
      <c r="U14" s="60">
        <v>0.33333333333333331</v>
      </c>
      <c r="V14" s="61">
        <f t="shared" si="7"/>
        <v>4.166666666666663E-2</v>
      </c>
      <c r="W14" s="68">
        <f t="shared" si="8"/>
        <v>0.12499999999999989</v>
      </c>
    </row>
    <row r="15" spans="1:23" x14ac:dyDescent="0.25">
      <c r="A15" s="69">
        <v>9</v>
      </c>
      <c r="B15" s="69" t="str">
        <f>Cronograma!B18</f>
        <v>Direitos Humanos</v>
      </c>
      <c r="C15" s="102"/>
      <c r="D15" s="59">
        <v>43938</v>
      </c>
      <c r="E15" s="60">
        <v>0.29166666666666669</v>
      </c>
      <c r="F15" s="60">
        <v>0.33333333333333331</v>
      </c>
      <c r="G15" s="61">
        <f t="shared" si="1"/>
        <v>4.166666666666663E-2</v>
      </c>
      <c r="H15" s="62">
        <f t="shared" si="2"/>
        <v>43939</v>
      </c>
      <c r="I15" s="62" t="s">
        <v>84</v>
      </c>
      <c r="J15" s="63">
        <v>0.29166666666666669</v>
      </c>
      <c r="K15" s="63">
        <v>0.33333333333333331</v>
      </c>
      <c r="L15" s="61">
        <f t="shared" si="3"/>
        <v>0</v>
      </c>
      <c r="M15" s="64">
        <f t="shared" si="4"/>
        <v>43945</v>
      </c>
      <c r="N15" s="65" t="s">
        <v>85</v>
      </c>
      <c r="O15" s="66">
        <v>0.29166666666666669</v>
      </c>
      <c r="P15" s="66">
        <v>0.33333333333333331</v>
      </c>
      <c r="Q15" s="61">
        <f t="shared" si="5"/>
        <v>4.166666666666663E-2</v>
      </c>
      <c r="R15" s="67">
        <f t="shared" si="6"/>
        <v>43953</v>
      </c>
      <c r="S15" s="62" t="s">
        <v>85</v>
      </c>
      <c r="T15" s="60">
        <v>0.29166666666666669</v>
      </c>
      <c r="U15" s="60">
        <v>0.33333333333333331</v>
      </c>
      <c r="V15" s="61">
        <f t="shared" si="7"/>
        <v>4.166666666666663E-2</v>
      </c>
      <c r="W15" s="68">
        <f t="shared" si="8"/>
        <v>0.12499999999999989</v>
      </c>
    </row>
    <row r="16" spans="1:23" x14ac:dyDescent="0.25">
      <c r="A16" s="69">
        <v>10</v>
      </c>
      <c r="B16" s="69" t="str">
        <f>Cronograma!B19</f>
        <v xml:space="preserve">Medicina Legal </v>
      </c>
      <c r="C16" s="102"/>
      <c r="D16" s="59">
        <v>43939</v>
      </c>
      <c r="E16" s="60">
        <v>0.29166666666666669</v>
      </c>
      <c r="F16" s="60">
        <v>0.33333333333333331</v>
      </c>
      <c r="G16" s="61">
        <f t="shared" si="1"/>
        <v>4.166666666666663E-2</v>
      </c>
      <c r="H16" s="62">
        <f t="shared" si="2"/>
        <v>43940</v>
      </c>
      <c r="I16" s="62" t="s">
        <v>84</v>
      </c>
      <c r="J16" s="63">
        <v>0.29166666666666669</v>
      </c>
      <c r="K16" s="63">
        <v>0.33333333333333331</v>
      </c>
      <c r="L16" s="61">
        <f t="shared" si="3"/>
        <v>0</v>
      </c>
      <c r="M16" s="64">
        <f t="shared" si="4"/>
        <v>43946</v>
      </c>
      <c r="N16" s="65" t="s">
        <v>85</v>
      </c>
      <c r="O16" s="66">
        <v>0.29166666666666669</v>
      </c>
      <c r="P16" s="66">
        <v>0.33333333333333331</v>
      </c>
      <c r="Q16" s="61">
        <f t="shared" si="5"/>
        <v>4.166666666666663E-2</v>
      </c>
      <c r="R16" s="67">
        <f t="shared" si="6"/>
        <v>43954</v>
      </c>
      <c r="S16" s="62" t="s">
        <v>85</v>
      </c>
      <c r="T16" s="60">
        <v>0.29166666666666669</v>
      </c>
      <c r="U16" s="60">
        <v>0.33333333333333331</v>
      </c>
      <c r="V16" s="61">
        <f t="shared" si="7"/>
        <v>4.166666666666663E-2</v>
      </c>
      <c r="W16" s="68">
        <f t="shared" si="8"/>
        <v>0.12499999999999989</v>
      </c>
    </row>
    <row r="17" spans="1:23" x14ac:dyDescent="0.25">
      <c r="A17" s="71"/>
      <c r="B17" s="71"/>
      <c r="C17" s="102"/>
      <c r="D17" s="59">
        <v>43940</v>
      </c>
      <c r="E17" s="60">
        <v>0.29166666666666669</v>
      </c>
      <c r="F17" s="60">
        <v>0.33333333333333331</v>
      </c>
      <c r="G17" s="61">
        <f t="shared" si="1"/>
        <v>4.166666666666663E-2</v>
      </c>
      <c r="H17" s="62">
        <f t="shared" si="2"/>
        <v>43941</v>
      </c>
      <c r="I17" s="62" t="s">
        <v>84</v>
      </c>
      <c r="J17" s="63">
        <v>0.29166666666666669</v>
      </c>
      <c r="K17" s="63">
        <v>0.33333333333333331</v>
      </c>
      <c r="L17" s="61">
        <f t="shared" si="3"/>
        <v>0</v>
      </c>
      <c r="M17" s="64">
        <f t="shared" si="4"/>
        <v>43947</v>
      </c>
      <c r="N17" s="65" t="s">
        <v>85</v>
      </c>
      <c r="O17" s="66">
        <v>0.29166666666666669</v>
      </c>
      <c r="P17" s="66">
        <v>0.33333333333333331</v>
      </c>
      <c r="Q17" s="61">
        <f t="shared" si="5"/>
        <v>4.166666666666663E-2</v>
      </c>
      <c r="R17" s="67">
        <f t="shared" si="6"/>
        <v>43955</v>
      </c>
      <c r="S17" s="62" t="s">
        <v>85</v>
      </c>
      <c r="T17" s="60">
        <v>0.29166666666666669</v>
      </c>
      <c r="U17" s="60">
        <v>0.33333333333333331</v>
      </c>
      <c r="V17" s="61">
        <f t="shared" si="7"/>
        <v>4.166666666666663E-2</v>
      </c>
      <c r="W17" s="68">
        <f t="shared" si="8"/>
        <v>0.12499999999999989</v>
      </c>
    </row>
    <row r="18" spans="1:23" x14ac:dyDescent="0.25">
      <c r="A18" s="1"/>
      <c r="B18" s="1"/>
      <c r="C18" s="102"/>
      <c r="D18" s="59">
        <v>43941</v>
      </c>
      <c r="E18" s="60">
        <v>0.29166666666666669</v>
      </c>
      <c r="F18" s="60">
        <v>0.33333333333333331</v>
      </c>
      <c r="G18" s="61">
        <f t="shared" si="1"/>
        <v>4.166666666666663E-2</v>
      </c>
      <c r="H18" s="62">
        <f t="shared" si="2"/>
        <v>43942</v>
      </c>
      <c r="I18" s="62" t="s">
        <v>84</v>
      </c>
      <c r="J18" s="63">
        <v>0.29166666666666669</v>
      </c>
      <c r="K18" s="63">
        <v>0.33333333333333331</v>
      </c>
      <c r="L18" s="61">
        <f t="shared" si="3"/>
        <v>0</v>
      </c>
      <c r="M18" s="64">
        <f t="shared" si="4"/>
        <v>43948</v>
      </c>
      <c r="N18" s="65" t="s">
        <v>85</v>
      </c>
      <c r="O18" s="66">
        <v>0.29166666666666669</v>
      </c>
      <c r="P18" s="66">
        <v>0.33333333333333331</v>
      </c>
      <c r="Q18" s="61">
        <f t="shared" si="5"/>
        <v>4.166666666666663E-2</v>
      </c>
      <c r="R18" s="67">
        <f t="shared" si="6"/>
        <v>43956</v>
      </c>
      <c r="S18" s="62" t="s">
        <v>85</v>
      </c>
      <c r="T18" s="60">
        <v>0.29166666666666669</v>
      </c>
      <c r="U18" s="60">
        <v>0.33333333333333331</v>
      </c>
      <c r="V18" s="61">
        <f t="shared" si="7"/>
        <v>4.166666666666663E-2</v>
      </c>
      <c r="W18" s="68">
        <f t="shared" si="8"/>
        <v>0.12499999999999989</v>
      </c>
    </row>
    <row r="19" spans="1:23" x14ac:dyDescent="0.25">
      <c r="A19" s="1"/>
      <c r="B19" s="1"/>
      <c r="C19" s="102"/>
      <c r="D19" s="59">
        <v>43942</v>
      </c>
      <c r="E19" s="60">
        <v>0.29166666666666669</v>
      </c>
      <c r="F19" s="60">
        <v>0.33333333333333331</v>
      </c>
      <c r="G19" s="61">
        <f t="shared" si="1"/>
        <v>4.166666666666663E-2</v>
      </c>
      <c r="H19" s="62">
        <f t="shared" si="2"/>
        <v>43943</v>
      </c>
      <c r="I19" s="62" t="s">
        <v>84</v>
      </c>
      <c r="J19" s="63">
        <v>0.29166666666666669</v>
      </c>
      <c r="K19" s="63">
        <v>0.33333333333333331</v>
      </c>
      <c r="L19" s="61">
        <f t="shared" si="3"/>
        <v>0</v>
      </c>
      <c r="M19" s="64">
        <f t="shared" si="4"/>
        <v>43949</v>
      </c>
      <c r="N19" s="65" t="s">
        <v>85</v>
      </c>
      <c r="O19" s="66">
        <v>0.29166666666666669</v>
      </c>
      <c r="P19" s="66">
        <v>0.33333333333333331</v>
      </c>
      <c r="Q19" s="61">
        <f t="shared" si="5"/>
        <v>4.166666666666663E-2</v>
      </c>
      <c r="R19" s="67">
        <f t="shared" si="6"/>
        <v>43957</v>
      </c>
      <c r="S19" s="62" t="s">
        <v>85</v>
      </c>
      <c r="T19" s="60">
        <v>0.29166666666666669</v>
      </c>
      <c r="U19" s="60">
        <v>0.33333333333333331</v>
      </c>
      <c r="V19" s="61">
        <f t="shared" si="7"/>
        <v>4.166666666666663E-2</v>
      </c>
      <c r="W19" s="68">
        <f t="shared" si="8"/>
        <v>0.12499999999999989</v>
      </c>
    </row>
    <row r="20" spans="1:23" x14ac:dyDescent="0.25">
      <c r="A20" s="1"/>
      <c r="B20" s="1"/>
      <c r="C20" s="102"/>
      <c r="D20" s="59">
        <v>43943</v>
      </c>
      <c r="E20" s="60">
        <v>0.29166666666666669</v>
      </c>
      <c r="F20" s="60">
        <v>0.33333333333333331</v>
      </c>
      <c r="G20" s="61">
        <f t="shared" si="1"/>
        <v>4.166666666666663E-2</v>
      </c>
      <c r="H20" s="62">
        <f t="shared" si="2"/>
        <v>43944</v>
      </c>
      <c r="I20" s="62" t="s">
        <v>84</v>
      </c>
      <c r="J20" s="63">
        <v>0.29166666666666669</v>
      </c>
      <c r="K20" s="63">
        <v>0.33333333333333331</v>
      </c>
      <c r="L20" s="61">
        <f t="shared" si="3"/>
        <v>0</v>
      </c>
      <c r="M20" s="64">
        <f t="shared" si="4"/>
        <v>43950</v>
      </c>
      <c r="N20" s="65" t="s">
        <v>85</v>
      </c>
      <c r="O20" s="66">
        <v>0.29166666666666669</v>
      </c>
      <c r="P20" s="66">
        <v>0.33333333333333331</v>
      </c>
      <c r="Q20" s="61">
        <f t="shared" si="5"/>
        <v>4.166666666666663E-2</v>
      </c>
      <c r="R20" s="67">
        <f t="shared" si="6"/>
        <v>43958</v>
      </c>
      <c r="S20" s="62" t="s">
        <v>85</v>
      </c>
      <c r="T20" s="60">
        <v>0.29166666666666669</v>
      </c>
      <c r="U20" s="60">
        <v>0.33333333333333331</v>
      </c>
      <c r="V20" s="61">
        <f t="shared" si="7"/>
        <v>4.166666666666663E-2</v>
      </c>
      <c r="W20" s="68">
        <f t="shared" si="8"/>
        <v>0.12499999999999989</v>
      </c>
    </row>
    <row r="21" spans="1:23" x14ac:dyDescent="0.25">
      <c r="A21" s="1"/>
      <c r="B21" s="1"/>
      <c r="C21" s="102"/>
      <c r="D21" s="59">
        <v>43944</v>
      </c>
      <c r="E21" s="60">
        <v>0.29166666666666669</v>
      </c>
      <c r="F21" s="60">
        <v>0.33333333333333331</v>
      </c>
      <c r="G21" s="61">
        <f t="shared" si="1"/>
        <v>4.166666666666663E-2</v>
      </c>
      <c r="H21" s="62">
        <f t="shared" si="2"/>
        <v>43945</v>
      </c>
      <c r="I21" s="62" t="s">
        <v>84</v>
      </c>
      <c r="J21" s="63">
        <v>0.29166666666666669</v>
      </c>
      <c r="K21" s="63">
        <v>0.33333333333333331</v>
      </c>
      <c r="L21" s="61">
        <f t="shared" si="3"/>
        <v>0</v>
      </c>
      <c r="M21" s="64">
        <f t="shared" si="4"/>
        <v>43951</v>
      </c>
      <c r="N21" s="65" t="s">
        <v>85</v>
      </c>
      <c r="O21" s="66">
        <v>0.29166666666666669</v>
      </c>
      <c r="P21" s="66">
        <v>0.33333333333333331</v>
      </c>
      <c r="Q21" s="61">
        <f t="shared" si="5"/>
        <v>4.166666666666663E-2</v>
      </c>
      <c r="R21" s="67">
        <f t="shared" si="6"/>
        <v>43959</v>
      </c>
      <c r="S21" s="62" t="s">
        <v>85</v>
      </c>
      <c r="T21" s="60">
        <v>0.29166666666666669</v>
      </c>
      <c r="U21" s="60">
        <v>0.33333333333333331</v>
      </c>
      <c r="V21" s="61">
        <f t="shared" si="7"/>
        <v>4.166666666666663E-2</v>
      </c>
      <c r="W21" s="68">
        <f t="shared" si="8"/>
        <v>0.12499999999999989</v>
      </c>
    </row>
    <row r="22" spans="1:23" x14ac:dyDescent="0.25">
      <c r="A22" s="1"/>
      <c r="B22" s="1"/>
      <c r="C22" s="102"/>
      <c r="D22" s="59">
        <v>43945</v>
      </c>
      <c r="E22" s="60">
        <v>0.29166666666666669</v>
      </c>
      <c r="F22" s="60">
        <v>0.33333333333333331</v>
      </c>
      <c r="G22" s="61">
        <f t="shared" si="1"/>
        <v>4.166666666666663E-2</v>
      </c>
      <c r="H22" s="62">
        <f t="shared" si="2"/>
        <v>43946</v>
      </c>
      <c r="I22" s="62" t="s">
        <v>84</v>
      </c>
      <c r="J22" s="63">
        <v>0.29166666666666669</v>
      </c>
      <c r="K22" s="63">
        <v>0.33333333333333331</v>
      </c>
      <c r="L22" s="61">
        <f t="shared" si="3"/>
        <v>0</v>
      </c>
      <c r="M22" s="64">
        <f t="shared" si="4"/>
        <v>43952</v>
      </c>
      <c r="N22" s="65" t="s">
        <v>85</v>
      </c>
      <c r="O22" s="66">
        <v>0.29166666666666669</v>
      </c>
      <c r="P22" s="66">
        <v>0.33333333333333331</v>
      </c>
      <c r="Q22" s="61">
        <f t="shared" si="5"/>
        <v>4.166666666666663E-2</v>
      </c>
      <c r="R22" s="67">
        <f t="shared" si="6"/>
        <v>43960</v>
      </c>
      <c r="S22" s="62" t="s">
        <v>85</v>
      </c>
      <c r="T22" s="60">
        <v>0.29166666666666669</v>
      </c>
      <c r="U22" s="60">
        <v>0.33333333333333331</v>
      </c>
      <c r="V22" s="61">
        <f t="shared" si="7"/>
        <v>4.166666666666663E-2</v>
      </c>
      <c r="W22" s="68">
        <f t="shared" si="8"/>
        <v>0.12499999999999989</v>
      </c>
    </row>
    <row r="23" spans="1:23" x14ac:dyDescent="0.25">
      <c r="A23" s="1"/>
      <c r="B23" s="1"/>
      <c r="C23" s="102"/>
      <c r="D23" s="59">
        <v>43946</v>
      </c>
      <c r="E23" s="60">
        <v>0.29166666666666669</v>
      </c>
      <c r="F23" s="60">
        <v>0.33333333333333331</v>
      </c>
      <c r="G23" s="61">
        <f t="shared" si="1"/>
        <v>4.166666666666663E-2</v>
      </c>
      <c r="H23" s="62">
        <f t="shared" si="2"/>
        <v>43947</v>
      </c>
      <c r="I23" s="62" t="s">
        <v>84</v>
      </c>
      <c r="J23" s="63">
        <v>0.29166666666666669</v>
      </c>
      <c r="K23" s="63">
        <v>0.33333333333333331</v>
      </c>
      <c r="L23" s="61">
        <f t="shared" si="3"/>
        <v>0</v>
      </c>
      <c r="M23" s="64">
        <f t="shared" si="4"/>
        <v>43953</v>
      </c>
      <c r="N23" s="65" t="s">
        <v>85</v>
      </c>
      <c r="O23" s="66">
        <v>0.29166666666666669</v>
      </c>
      <c r="P23" s="66">
        <v>0.33333333333333331</v>
      </c>
      <c r="Q23" s="61">
        <f t="shared" si="5"/>
        <v>4.166666666666663E-2</v>
      </c>
      <c r="R23" s="67">
        <f t="shared" si="6"/>
        <v>43961</v>
      </c>
      <c r="S23" s="62" t="s">
        <v>85</v>
      </c>
      <c r="T23" s="60">
        <v>0.29166666666666669</v>
      </c>
      <c r="U23" s="60">
        <v>0.33333333333333331</v>
      </c>
      <c r="V23" s="61">
        <f t="shared" si="7"/>
        <v>4.166666666666663E-2</v>
      </c>
      <c r="W23" s="68">
        <f t="shared" si="8"/>
        <v>0.12499999999999989</v>
      </c>
    </row>
    <row r="24" spans="1:23" x14ac:dyDescent="0.25">
      <c r="A24" s="1"/>
      <c r="B24" s="1"/>
      <c r="C24" s="102"/>
      <c r="D24" s="59">
        <v>43947</v>
      </c>
      <c r="E24" s="60">
        <v>0.29166666666666669</v>
      </c>
      <c r="F24" s="60">
        <v>0.33333333333333331</v>
      </c>
      <c r="G24" s="61">
        <f t="shared" si="1"/>
        <v>4.166666666666663E-2</v>
      </c>
      <c r="H24" s="62">
        <f t="shared" si="2"/>
        <v>43948</v>
      </c>
      <c r="I24" s="62" t="s">
        <v>84</v>
      </c>
      <c r="J24" s="63">
        <v>0.29166666666666669</v>
      </c>
      <c r="K24" s="63">
        <v>0.33333333333333331</v>
      </c>
      <c r="L24" s="61">
        <f t="shared" si="3"/>
        <v>0</v>
      </c>
      <c r="M24" s="64">
        <f t="shared" si="4"/>
        <v>43954</v>
      </c>
      <c r="N24" s="65" t="s">
        <v>85</v>
      </c>
      <c r="O24" s="66">
        <v>0.29166666666666669</v>
      </c>
      <c r="P24" s="66">
        <v>0.33333333333333331</v>
      </c>
      <c r="Q24" s="61">
        <f t="shared" si="5"/>
        <v>4.166666666666663E-2</v>
      </c>
      <c r="R24" s="67">
        <f t="shared" si="6"/>
        <v>43962</v>
      </c>
      <c r="S24" s="62" t="s">
        <v>85</v>
      </c>
      <c r="T24" s="60">
        <v>0.29166666666666669</v>
      </c>
      <c r="U24" s="60">
        <v>0.33333333333333331</v>
      </c>
      <c r="V24" s="61">
        <f t="shared" si="7"/>
        <v>4.166666666666663E-2</v>
      </c>
      <c r="W24" s="68">
        <f t="shared" si="8"/>
        <v>0.12499999999999989</v>
      </c>
    </row>
    <row r="25" spans="1:23" x14ac:dyDescent="0.25">
      <c r="A25" s="1"/>
      <c r="B25" s="1"/>
      <c r="C25" s="102"/>
      <c r="D25" s="59">
        <v>43948</v>
      </c>
      <c r="E25" s="60">
        <v>0.29166666666666669</v>
      </c>
      <c r="F25" s="60">
        <v>0.33333333333333331</v>
      </c>
      <c r="G25" s="61">
        <f t="shared" si="1"/>
        <v>4.166666666666663E-2</v>
      </c>
      <c r="H25" s="62">
        <f t="shared" si="2"/>
        <v>43949</v>
      </c>
      <c r="I25" s="62" t="s">
        <v>84</v>
      </c>
      <c r="J25" s="63">
        <v>0.29166666666666669</v>
      </c>
      <c r="K25" s="63">
        <v>0.33333333333333331</v>
      </c>
      <c r="L25" s="61">
        <f t="shared" si="3"/>
        <v>0</v>
      </c>
      <c r="M25" s="64">
        <f t="shared" si="4"/>
        <v>43955</v>
      </c>
      <c r="N25" s="65" t="s">
        <v>85</v>
      </c>
      <c r="O25" s="66">
        <v>0.29166666666666669</v>
      </c>
      <c r="P25" s="66">
        <v>0.33333333333333331</v>
      </c>
      <c r="Q25" s="61">
        <f t="shared" si="5"/>
        <v>4.166666666666663E-2</v>
      </c>
      <c r="R25" s="67">
        <f t="shared" si="6"/>
        <v>43963</v>
      </c>
      <c r="S25" s="62" t="s">
        <v>85</v>
      </c>
      <c r="T25" s="60">
        <v>0.29166666666666669</v>
      </c>
      <c r="U25" s="60">
        <v>0.33333333333333331</v>
      </c>
      <c r="V25" s="61">
        <f t="shared" si="7"/>
        <v>4.166666666666663E-2</v>
      </c>
      <c r="W25" s="68">
        <f t="shared" si="8"/>
        <v>0.12499999999999989</v>
      </c>
    </row>
    <row r="26" spans="1:23" x14ac:dyDescent="0.25">
      <c r="A26" s="1"/>
      <c r="B26" s="1"/>
      <c r="C26" s="102"/>
      <c r="D26" s="59">
        <v>43949</v>
      </c>
      <c r="E26" s="60">
        <v>0.29166666666666669</v>
      </c>
      <c r="F26" s="60">
        <v>0.33333333333333331</v>
      </c>
      <c r="G26" s="61">
        <f t="shared" si="1"/>
        <v>4.166666666666663E-2</v>
      </c>
      <c r="H26" s="62">
        <f t="shared" si="2"/>
        <v>43950</v>
      </c>
      <c r="I26" s="62" t="s">
        <v>84</v>
      </c>
      <c r="J26" s="63">
        <v>0.29166666666666669</v>
      </c>
      <c r="K26" s="63">
        <v>0.33333333333333331</v>
      </c>
      <c r="L26" s="61">
        <f t="shared" si="3"/>
        <v>0</v>
      </c>
      <c r="M26" s="64">
        <f t="shared" si="4"/>
        <v>43956</v>
      </c>
      <c r="N26" s="65" t="s">
        <v>85</v>
      </c>
      <c r="O26" s="66">
        <v>0.29166666666666669</v>
      </c>
      <c r="P26" s="66">
        <v>0.33333333333333331</v>
      </c>
      <c r="Q26" s="61">
        <f t="shared" si="5"/>
        <v>4.166666666666663E-2</v>
      </c>
      <c r="R26" s="67">
        <f t="shared" si="6"/>
        <v>43964</v>
      </c>
      <c r="S26" s="62" t="s">
        <v>85</v>
      </c>
      <c r="T26" s="60">
        <v>0.29166666666666669</v>
      </c>
      <c r="U26" s="60">
        <v>0.33333333333333331</v>
      </c>
      <c r="V26" s="61">
        <f t="shared" si="7"/>
        <v>4.166666666666663E-2</v>
      </c>
      <c r="W26" s="68">
        <f t="shared" si="8"/>
        <v>0.12499999999999989</v>
      </c>
    </row>
    <row r="27" spans="1:23" ht="15.75" thickBot="1" x14ac:dyDescent="0.3">
      <c r="A27" s="1"/>
      <c r="B27" s="1"/>
      <c r="C27" s="103"/>
      <c r="D27" s="59">
        <v>43950</v>
      </c>
      <c r="E27" s="60">
        <v>0.29166666666666669</v>
      </c>
      <c r="F27" s="60">
        <v>0.33333333333333331</v>
      </c>
      <c r="G27" s="61">
        <f t="shared" si="1"/>
        <v>4.166666666666663E-2</v>
      </c>
      <c r="H27" s="62">
        <f t="shared" si="2"/>
        <v>43951</v>
      </c>
      <c r="I27" s="62" t="s">
        <v>84</v>
      </c>
      <c r="J27" s="63">
        <v>0.29166666666666669</v>
      </c>
      <c r="K27" s="63">
        <v>0.33333333333333331</v>
      </c>
      <c r="L27" s="61">
        <f t="shared" si="3"/>
        <v>0</v>
      </c>
      <c r="M27" s="64">
        <f t="shared" si="4"/>
        <v>43957</v>
      </c>
      <c r="N27" s="65" t="s">
        <v>85</v>
      </c>
      <c r="O27" s="66">
        <v>0.29166666666666669</v>
      </c>
      <c r="P27" s="66">
        <v>0.33333333333333331</v>
      </c>
      <c r="Q27" s="61">
        <f t="shared" si="5"/>
        <v>4.166666666666663E-2</v>
      </c>
      <c r="R27" s="67">
        <f t="shared" si="6"/>
        <v>43965</v>
      </c>
      <c r="S27" s="62" t="s">
        <v>85</v>
      </c>
      <c r="T27" s="60">
        <v>0.29166666666666669</v>
      </c>
      <c r="U27" s="60">
        <v>0.33333333333333331</v>
      </c>
      <c r="V27" s="61">
        <f t="shared" si="7"/>
        <v>4.166666666666663E-2</v>
      </c>
      <c r="W27" s="68">
        <f t="shared" si="8"/>
        <v>0.12499999999999989</v>
      </c>
    </row>
    <row r="28" spans="1:23" ht="15.75" thickBot="1" x14ac:dyDescent="0.3">
      <c r="C28" s="95" t="s">
        <v>86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23" x14ac:dyDescent="0.25">
      <c r="C29" s="86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8"/>
    </row>
    <row r="30" spans="1:23" x14ac:dyDescent="0.25"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1"/>
    </row>
    <row r="31" spans="1:23" x14ac:dyDescent="0.25">
      <c r="C31" s="89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</row>
    <row r="32" spans="1:23" x14ac:dyDescent="0.25">
      <c r="C32" s="89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1"/>
    </row>
    <row r="33" spans="3:17" ht="15.75" thickBot="1" x14ac:dyDescent="0.3"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4"/>
    </row>
  </sheetData>
  <sheetProtection algorithmName="SHA-512" hashValue="ym1GWLSmFfMNoWGQw6Vq9nUaps+L3IrEnNjLRRm9T57K4mZClBkjlNsHCkeAJ4oNL0Z4sv9ZN0LbxE99Q4lN0g==" saltValue="kPRXB2IcFGPOnAXe55qc7Q==" spinCount="100000" sheet="1" selectLockedCells="1"/>
  <mergeCells count="2">
    <mergeCell ref="C28:Q28"/>
    <mergeCell ref="C29:Q33"/>
  </mergeCells>
  <dataValidations count="1">
    <dataValidation type="list" allowBlank="1" showInputMessage="1" showErrorMessage="1" sqref="S7:S27 I7:I27 N7:N27" xr:uid="{00000000-0002-0000-0B00-000000000000}">
      <formula1>"Sim, Não"</formula1>
    </dataValidation>
  </dataValidations>
  <hyperlinks>
    <hyperlink ref="A15:B15" location="'D9'!B15" display="'D9'!B15" xr:uid="{3EDF8E5B-BB4E-4DA1-8BDF-4C826BD2955F}"/>
    <hyperlink ref="A14:B14" location="'D9'!B14" display="'D9'!B14" xr:uid="{5CABEC7D-1AA1-4BE3-AA94-DC796C2AE2B3}"/>
    <hyperlink ref="A13:B13" location="'D7'!B13" display="'D7'!B13" xr:uid="{52CED073-D407-46C7-AB48-BD8D73F25452}"/>
    <hyperlink ref="A12:B12" location="'D6'!B12" display="'D6'!B12" xr:uid="{5662A019-723E-4B99-8B55-4B9CF8474771}"/>
    <hyperlink ref="A11:B11" location="'D5'!B11" display="'D5'!B11" xr:uid="{D8D58563-159D-4553-8117-F2D53F1BB6D7}"/>
    <hyperlink ref="A10:B10" location="'D4'!B10" display="'D4'!B10" xr:uid="{669F9A2A-6AA0-4717-B907-44F0A6CF6608}"/>
    <hyperlink ref="A9:B9" location="'D3'!B9" display="'D3'!B9" xr:uid="{486E6383-0104-495D-863A-18D1393B3F30}"/>
    <hyperlink ref="A16:B16" location="'D10'!B16" display="'D10'!B16" xr:uid="{24522512-DB41-468F-9210-7B767E1AA878}"/>
    <hyperlink ref="A7:B7" location="Informática!A1" display="Informática!A1" xr:uid="{54689A66-59DE-4027-85C9-6E76C958037D}"/>
    <hyperlink ref="A8:B8" location="'D2'!B8" display="'D2'!B8" xr:uid="{083F2CFF-F190-486F-8A7A-47756723FF79}"/>
    <hyperlink ref="B14" location="'Direito Civil'!A1" display="'Direito Civil'!A1" xr:uid="{A73829A5-6023-4CE5-BA0C-137FB893B943}"/>
    <hyperlink ref="A14" location="'D8'!B14" display="'D8'!B14" xr:uid="{A30C35F9-3BF5-4338-99D2-9B66166A11F8}"/>
    <hyperlink ref="B8" location="'Direito Administrativo'!A1" display="'Direito Administrativo'!A1" xr:uid="{844F1B33-B7F8-4DC3-B35D-B946AD4DAE03}"/>
    <hyperlink ref="B9" location="'Direito Constitucional'!A1" display="'Direito Constitucional'!A1" xr:uid="{A8265CDE-39D7-45FC-A25D-CDBA1AC2E39F}"/>
    <hyperlink ref="B10" location="'Direito Penal '!A1" display="'Direito Penal '!A1" xr:uid="{E146DB75-8C7F-46FD-8A51-E4EA98A91408}"/>
    <hyperlink ref="B11" location="'Direito Processual Penal'!A1" display="'Direito Processual Penal'!A1" xr:uid="{6D95C99C-A61F-4CCD-8DF5-F8FA3C722D57}"/>
    <hyperlink ref="B12" location="'Legislação Penal Especial'!A1" display="'Legislação Penal Especial'!A1" xr:uid="{32BEA587-A28B-40B7-B195-104D5D80B312}"/>
    <hyperlink ref="B13" location="Criminologia!A1" display="Criminologia!A1" xr:uid="{3F77A823-C08E-4950-9BC6-D555BD6668A0}"/>
    <hyperlink ref="B15" location="'Direito Humanos'!A1" display="'Direito Humanos'!A1" xr:uid="{02911E01-3990-45E7-8223-6277EBD4A8D2}"/>
    <hyperlink ref="B16" location="'Medicina Legal'!A1" display="'Medicina Legal'!A1" xr:uid="{14BAD139-F399-4CA4-AD33-B0AFD7993743}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6"/>
  <sheetViews>
    <sheetView showGridLines="0" workbookViewId="0">
      <selection activeCell="B14" sqref="B14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38.85546875" bestFit="1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5703125" customWidth="1"/>
    <col min="25" max="16384" width="9.140625" hidden="1"/>
  </cols>
  <sheetData>
    <row r="1" spans="1:2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5" spans="1:23" x14ac:dyDescent="0.25">
      <c r="A5" s="1"/>
      <c r="B5" s="1"/>
      <c r="C5" s="7"/>
      <c r="D5" s="8"/>
      <c r="E5" s="9" t="s">
        <v>70</v>
      </c>
      <c r="F5" s="9"/>
      <c r="G5" s="10" t="s">
        <v>71</v>
      </c>
      <c r="H5" s="9"/>
      <c r="I5" s="9"/>
      <c r="J5" s="9" t="s">
        <v>72</v>
      </c>
      <c r="K5" s="9"/>
      <c r="L5" s="10" t="s">
        <v>73</v>
      </c>
      <c r="M5" s="8"/>
      <c r="N5" s="9"/>
      <c r="O5" s="9" t="s">
        <v>74</v>
      </c>
      <c r="P5" s="9"/>
      <c r="Q5" s="10"/>
      <c r="R5" s="8"/>
      <c r="S5" s="9"/>
      <c r="T5" s="9" t="s">
        <v>75</v>
      </c>
      <c r="U5" s="9"/>
      <c r="V5" s="10"/>
      <c r="W5" s="11" t="s">
        <v>76</v>
      </c>
    </row>
    <row r="6" spans="1:23" ht="30" x14ac:dyDescent="0.25">
      <c r="A6" s="22" t="s">
        <v>0</v>
      </c>
      <c r="B6" s="23" t="s">
        <v>77</v>
      </c>
      <c r="C6" s="12" t="s">
        <v>78</v>
      </c>
      <c r="D6" s="13" t="s">
        <v>79</v>
      </c>
      <c r="E6" s="14" t="s">
        <v>80</v>
      </c>
      <c r="F6" s="14" t="s">
        <v>81</v>
      </c>
      <c r="G6" s="15">
        <f>SUM(G7:G20)</f>
        <v>0.58333333333333282</v>
      </c>
      <c r="H6" s="16" t="s">
        <v>82</v>
      </c>
      <c r="I6" s="17" t="s">
        <v>83</v>
      </c>
      <c r="J6" s="14" t="s">
        <v>80</v>
      </c>
      <c r="K6" s="14" t="s">
        <v>81</v>
      </c>
      <c r="L6" s="15">
        <f>SUM(L7:L20)</f>
        <v>0</v>
      </c>
      <c r="M6" s="18" t="s">
        <v>82</v>
      </c>
      <c r="N6" s="16" t="s">
        <v>83</v>
      </c>
      <c r="O6" s="14" t="s">
        <v>80</v>
      </c>
      <c r="P6" s="14" t="s">
        <v>81</v>
      </c>
      <c r="Q6" s="15">
        <f>SUM(Q7:Q20)</f>
        <v>0.58333333333333282</v>
      </c>
      <c r="R6" s="16" t="s">
        <v>82</v>
      </c>
      <c r="S6" s="16" t="s">
        <v>83</v>
      </c>
      <c r="T6" s="14" t="s">
        <v>80</v>
      </c>
      <c r="U6" s="14" t="s">
        <v>81</v>
      </c>
      <c r="V6" s="15">
        <f>SUM(V7:V20)</f>
        <v>0.58333333333333282</v>
      </c>
      <c r="W6" s="19">
        <f>SUM(W7:W20)</f>
        <v>1.7499999999999991</v>
      </c>
    </row>
    <row r="7" spans="1:23" x14ac:dyDescent="0.25">
      <c r="A7" s="99">
        <v>1</v>
      </c>
      <c r="B7" s="99" t="str">
        <f>Cronograma!B10</f>
        <v>Informática</v>
      </c>
      <c r="C7" s="100" t="s">
        <v>196</v>
      </c>
      <c r="D7" s="59">
        <v>43930</v>
      </c>
      <c r="E7" s="60">
        <v>0.29166666666666669</v>
      </c>
      <c r="F7" s="60">
        <v>0.33333333333333331</v>
      </c>
      <c r="G7" s="61">
        <f>F7-E7</f>
        <v>4.166666666666663E-2</v>
      </c>
      <c r="H7" s="62">
        <f t="shared" ref="H7" si="0">IF(D7="","",D7+DAY(1))</f>
        <v>43931</v>
      </c>
      <c r="I7" s="62" t="s">
        <v>84</v>
      </c>
      <c r="J7" s="63">
        <v>0.29166666666666669</v>
      </c>
      <c r="K7" s="63">
        <v>0.33333333333333331</v>
      </c>
      <c r="L7" s="61">
        <f>IF(I7="sim",K7-J7,0)</f>
        <v>0</v>
      </c>
      <c r="M7" s="64">
        <f>IF(D7="","",D7+DAY(7))</f>
        <v>43937</v>
      </c>
      <c r="N7" s="65" t="s">
        <v>85</v>
      </c>
      <c r="O7" s="66">
        <v>0.29166666666666669</v>
      </c>
      <c r="P7" s="66">
        <v>0.33333333333333331</v>
      </c>
      <c r="Q7" s="61">
        <f>IF(N7="sim",P7-O7,0)</f>
        <v>4.166666666666663E-2</v>
      </c>
      <c r="R7" s="67">
        <f>IF(D7="","",D7+DAY(15))</f>
        <v>43945</v>
      </c>
      <c r="S7" s="62" t="s">
        <v>85</v>
      </c>
      <c r="T7" s="60">
        <v>0.29166666666666669</v>
      </c>
      <c r="U7" s="60">
        <v>0.33333333333333331</v>
      </c>
      <c r="V7" s="61">
        <f>IF(S7="sim",U7-T7,0)</f>
        <v>4.166666666666663E-2</v>
      </c>
      <c r="W7" s="68">
        <f>G7+L7+Q7+V7</f>
        <v>0.12499999999999989</v>
      </c>
    </row>
    <row r="8" spans="1:23" ht="30" x14ac:dyDescent="0.25">
      <c r="A8" s="69">
        <v>2</v>
      </c>
      <c r="B8" s="69" t="str">
        <f>Cronograma!B11</f>
        <v>Direito Administrativo</v>
      </c>
      <c r="C8" s="101" t="s">
        <v>197</v>
      </c>
      <c r="D8" s="59">
        <v>43931</v>
      </c>
      <c r="E8" s="60">
        <v>0.29166666666666669</v>
      </c>
      <c r="F8" s="60">
        <v>0.33333333333333331</v>
      </c>
      <c r="G8" s="61">
        <f t="shared" ref="G8:G20" si="1">F8-E8</f>
        <v>4.166666666666663E-2</v>
      </c>
      <c r="H8" s="62">
        <f t="shared" ref="H8:H20" si="2">IF(D8="","",D8+DAY(1))</f>
        <v>43932</v>
      </c>
      <c r="I8" s="62" t="s">
        <v>84</v>
      </c>
      <c r="J8" s="63">
        <v>0.29166666666666669</v>
      </c>
      <c r="K8" s="63">
        <v>0.33333333333333331</v>
      </c>
      <c r="L8" s="61">
        <f t="shared" ref="L8:L20" si="3">IF(I8="sim",K8-J8,0)</f>
        <v>0</v>
      </c>
      <c r="M8" s="64">
        <f t="shared" ref="M8:M20" si="4">IF(D8="","",D8+DAY(7))</f>
        <v>43938</v>
      </c>
      <c r="N8" s="65" t="s">
        <v>85</v>
      </c>
      <c r="O8" s="66">
        <v>0.29166666666666669</v>
      </c>
      <c r="P8" s="66">
        <v>0.33333333333333331</v>
      </c>
      <c r="Q8" s="61">
        <f t="shared" ref="Q8:Q20" si="5">IF(N8="sim",P8-O8,0)</f>
        <v>4.166666666666663E-2</v>
      </c>
      <c r="R8" s="67">
        <f t="shared" ref="R8:R20" si="6">IF(D8="","",D8+DAY(15))</f>
        <v>43946</v>
      </c>
      <c r="S8" s="62" t="s">
        <v>85</v>
      </c>
      <c r="T8" s="60">
        <v>0.29166666666666669</v>
      </c>
      <c r="U8" s="60">
        <v>0.33333333333333331</v>
      </c>
      <c r="V8" s="61">
        <f t="shared" ref="V8:V20" si="7">IF(S8="sim",U8-T8,0)</f>
        <v>4.166666666666663E-2</v>
      </c>
      <c r="W8" s="68">
        <f t="shared" ref="W8:W20" si="8">G8+L8+Q8+V8</f>
        <v>0.12499999999999989</v>
      </c>
    </row>
    <row r="9" spans="1:23" ht="45" x14ac:dyDescent="0.25">
      <c r="A9" s="69">
        <v>3</v>
      </c>
      <c r="B9" s="69" t="str">
        <f>Cronograma!B12</f>
        <v xml:space="preserve">Direito Constitucional </v>
      </c>
      <c r="C9" s="101" t="s">
        <v>198</v>
      </c>
      <c r="D9" s="59">
        <v>43932</v>
      </c>
      <c r="E9" s="60">
        <v>0.29166666666666669</v>
      </c>
      <c r="F9" s="60">
        <v>0.33333333333333331</v>
      </c>
      <c r="G9" s="61">
        <f t="shared" si="1"/>
        <v>4.166666666666663E-2</v>
      </c>
      <c r="H9" s="62">
        <f t="shared" si="2"/>
        <v>43933</v>
      </c>
      <c r="I9" s="62" t="s">
        <v>84</v>
      </c>
      <c r="J9" s="63">
        <v>0.29166666666666669</v>
      </c>
      <c r="K9" s="63">
        <v>0.33333333333333331</v>
      </c>
      <c r="L9" s="61">
        <f t="shared" si="3"/>
        <v>0</v>
      </c>
      <c r="M9" s="64">
        <f t="shared" si="4"/>
        <v>43939</v>
      </c>
      <c r="N9" s="65" t="s">
        <v>85</v>
      </c>
      <c r="O9" s="66">
        <v>0.29166666666666669</v>
      </c>
      <c r="P9" s="66">
        <v>0.33333333333333331</v>
      </c>
      <c r="Q9" s="61">
        <f t="shared" si="5"/>
        <v>4.166666666666663E-2</v>
      </c>
      <c r="R9" s="67">
        <f t="shared" si="6"/>
        <v>43947</v>
      </c>
      <c r="S9" s="62" t="s">
        <v>85</v>
      </c>
      <c r="T9" s="60">
        <v>0.29166666666666669</v>
      </c>
      <c r="U9" s="60">
        <v>0.33333333333333331</v>
      </c>
      <c r="V9" s="61">
        <f t="shared" si="7"/>
        <v>4.166666666666663E-2</v>
      </c>
      <c r="W9" s="68">
        <f t="shared" si="8"/>
        <v>0.12499999999999989</v>
      </c>
    </row>
    <row r="10" spans="1:23" ht="45" x14ac:dyDescent="0.25">
      <c r="A10" s="69">
        <v>4</v>
      </c>
      <c r="B10" s="69" t="str">
        <f>Cronograma!B13</f>
        <v xml:space="preserve">Direito Penal </v>
      </c>
      <c r="C10" s="101" t="s">
        <v>199</v>
      </c>
      <c r="D10" s="59">
        <v>43933</v>
      </c>
      <c r="E10" s="60">
        <v>0.29166666666666669</v>
      </c>
      <c r="F10" s="60">
        <v>0.33333333333333331</v>
      </c>
      <c r="G10" s="61">
        <f t="shared" si="1"/>
        <v>4.166666666666663E-2</v>
      </c>
      <c r="H10" s="62">
        <f t="shared" si="2"/>
        <v>43934</v>
      </c>
      <c r="I10" s="62" t="s">
        <v>84</v>
      </c>
      <c r="J10" s="63">
        <v>0.29166666666666669</v>
      </c>
      <c r="K10" s="63">
        <v>0.33333333333333331</v>
      </c>
      <c r="L10" s="61">
        <f t="shared" si="3"/>
        <v>0</v>
      </c>
      <c r="M10" s="64">
        <f t="shared" si="4"/>
        <v>43940</v>
      </c>
      <c r="N10" s="65" t="s">
        <v>85</v>
      </c>
      <c r="O10" s="66">
        <v>0.29166666666666669</v>
      </c>
      <c r="P10" s="66">
        <v>0.33333333333333331</v>
      </c>
      <c r="Q10" s="61">
        <f t="shared" si="5"/>
        <v>4.166666666666663E-2</v>
      </c>
      <c r="R10" s="67">
        <f t="shared" si="6"/>
        <v>43948</v>
      </c>
      <c r="S10" s="62" t="s">
        <v>85</v>
      </c>
      <c r="T10" s="60">
        <v>0.29166666666666669</v>
      </c>
      <c r="U10" s="60">
        <v>0.33333333333333331</v>
      </c>
      <c r="V10" s="61">
        <f t="shared" si="7"/>
        <v>4.166666666666663E-2</v>
      </c>
      <c r="W10" s="68">
        <f t="shared" si="8"/>
        <v>0.12499999999999989</v>
      </c>
    </row>
    <row r="11" spans="1:23" ht="30" x14ac:dyDescent="0.25">
      <c r="A11" s="69">
        <v>5</v>
      </c>
      <c r="B11" s="69" t="str">
        <f>Cronograma!B14</f>
        <v>Direito Processual Penal</v>
      </c>
      <c r="C11" s="101" t="s">
        <v>200</v>
      </c>
      <c r="D11" s="59">
        <v>43934</v>
      </c>
      <c r="E11" s="60">
        <v>0.29166666666666669</v>
      </c>
      <c r="F11" s="60">
        <v>0.33333333333333331</v>
      </c>
      <c r="G11" s="61">
        <f t="shared" si="1"/>
        <v>4.166666666666663E-2</v>
      </c>
      <c r="H11" s="62">
        <f t="shared" si="2"/>
        <v>43935</v>
      </c>
      <c r="I11" s="62" t="s">
        <v>84</v>
      </c>
      <c r="J11" s="63">
        <v>0.29166666666666669</v>
      </c>
      <c r="K11" s="63">
        <v>0.33333333333333331</v>
      </c>
      <c r="L11" s="61">
        <f t="shared" si="3"/>
        <v>0</v>
      </c>
      <c r="M11" s="64">
        <f t="shared" si="4"/>
        <v>43941</v>
      </c>
      <c r="N11" s="65" t="s">
        <v>85</v>
      </c>
      <c r="O11" s="66">
        <v>0.29166666666666669</v>
      </c>
      <c r="P11" s="66">
        <v>0.33333333333333331</v>
      </c>
      <c r="Q11" s="61">
        <f t="shared" si="5"/>
        <v>4.166666666666663E-2</v>
      </c>
      <c r="R11" s="67">
        <f t="shared" si="6"/>
        <v>43949</v>
      </c>
      <c r="S11" s="62" t="s">
        <v>85</v>
      </c>
      <c r="T11" s="60">
        <v>0.29166666666666669</v>
      </c>
      <c r="U11" s="60">
        <v>0.33333333333333331</v>
      </c>
      <c r="V11" s="61">
        <f t="shared" si="7"/>
        <v>4.166666666666663E-2</v>
      </c>
      <c r="W11" s="68">
        <f t="shared" si="8"/>
        <v>0.12499999999999989</v>
      </c>
    </row>
    <row r="12" spans="1:23" ht="60" x14ac:dyDescent="0.25">
      <c r="A12" s="69">
        <v>6</v>
      </c>
      <c r="B12" s="69" t="str">
        <f>Cronograma!B15</f>
        <v>Legislação Penal Especial</v>
      </c>
      <c r="C12" s="101" t="s">
        <v>201</v>
      </c>
      <c r="D12" s="59">
        <v>43935</v>
      </c>
      <c r="E12" s="60">
        <v>0.29166666666666669</v>
      </c>
      <c r="F12" s="60">
        <v>0.33333333333333331</v>
      </c>
      <c r="G12" s="61">
        <f t="shared" si="1"/>
        <v>4.166666666666663E-2</v>
      </c>
      <c r="H12" s="62">
        <f t="shared" si="2"/>
        <v>43936</v>
      </c>
      <c r="I12" s="62" t="s">
        <v>84</v>
      </c>
      <c r="J12" s="63">
        <v>0.29166666666666669</v>
      </c>
      <c r="K12" s="63">
        <v>0.33333333333333331</v>
      </c>
      <c r="L12" s="61">
        <f t="shared" si="3"/>
        <v>0</v>
      </c>
      <c r="M12" s="64">
        <f t="shared" si="4"/>
        <v>43942</v>
      </c>
      <c r="N12" s="65" t="s">
        <v>85</v>
      </c>
      <c r="O12" s="66">
        <v>0.29166666666666669</v>
      </c>
      <c r="P12" s="66">
        <v>0.33333333333333331</v>
      </c>
      <c r="Q12" s="61">
        <f t="shared" si="5"/>
        <v>4.166666666666663E-2</v>
      </c>
      <c r="R12" s="67">
        <f t="shared" si="6"/>
        <v>43950</v>
      </c>
      <c r="S12" s="62" t="s">
        <v>85</v>
      </c>
      <c r="T12" s="60">
        <v>0.29166666666666669</v>
      </c>
      <c r="U12" s="60">
        <v>0.33333333333333331</v>
      </c>
      <c r="V12" s="61">
        <f t="shared" si="7"/>
        <v>4.166666666666663E-2</v>
      </c>
      <c r="W12" s="68">
        <f t="shared" si="8"/>
        <v>0.12499999999999989</v>
      </c>
    </row>
    <row r="13" spans="1:23" ht="45" x14ac:dyDescent="0.25">
      <c r="A13" s="69">
        <v>7</v>
      </c>
      <c r="B13" s="69" t="str">
        <f>Cronograma!B16</f>
        <v>Criminologia</v>
      </c>
      <c r="C13" s="101" t="s">
        <v>202</v>
      </c>
      <c r="D13" s="59">
        <v>43936</v>
      </c>
      <c r="E13" s="60">
        <v>0.29166666666666669</v>
      </c>
      <c r="F13" s="60">
        <v>0.33333333333333331</v>
      </c>
      <c r="G13" s="61">
        <f t="shared" si="1"/>
        <v>4.166666666666663E-2</v>
      </c>
      <c r="H13" s="62">
        <f t="shared" si="2"/>
        <v>43937</v>
      </c>
      <c r="I13" s="62" t="s">
        <v>84</v>
      </c>
      <c r="J13" s="63">
        <v>0.29166666666666669</v>
      </c>
      <c r="K13" s="63">
        <v>0.33333333333333331</v>
      </c>
      <c r="L13" s="61">
        <f t="shared" si="3"/>
        <v>0</v>
      </c>
      <c r="M13" s="64">
        <f t="shared" si="4"/>
        <v>43943</v>
      </c>
      <c r="N13" s="65" t="s">
        <v>85</v>
      </c>
      <c r="O13" s="66">
        <v>0.29166666666666669</v>
      </c>
      <c r="P13" s="66">
        <v>0.33333333333333331</v>
      </c>
      <c r="Q13" s="61">
        <f t="shared" si="5"/>
        <v>4.166666666666663E-2</v>
      </c>
      <c r="R13" s="67">
        <f t="shared" si="6"/>
        <v>43951</v>
      </c>
      <c r="S13" s="62" t="s">
        <v>85</v>
      </c>
      <c r="T13" s="60">
        <v>0.29166666666666669</v>
      </c>
      <c r="U13" s="60">
        <v>0.33333333333333331</v>
      </c>
      <c r="V13" s="61">
        <f t="shared" si="7"/>
        <v>4.166666666666663E-2</v>
      </c>
      <c r="W13" s="68">
        <f t="shared" si="8"/>
        <v>0.12499999999999989</v>
      </c>
    </row>
    <row r="14" spans="1:23" x14ac:dyDescent="0.25">
      <c r="A14" s="69">
        <v>8</v>
      </c>
      <c r="B14" s="69" t="str">
        <f>Cronograma!B17</f>
        <v>Direito Civil</v>
      </c>
      <c r="C14" s="102"/>
      <c r="D14" s="59">
        <v>43937</v>
      </c>
      <c r="E14" s="60">
        <v>0.29166666666666669</v>
      </c>
      <c r="F14" s="60">
        <v>0.33333333333333331</v>
      </c>
      <c r="G14" s="61">
        <f t="shared" si="1"/>
        <v>4.166666666666663E-2</v>
      </c>
      <c r="H14" s="62">
        <f t="shared" si="2"/>
        <v>43938</v>
      </c>
      <c r="I14" s="62" t="s">
        <v>84</v>
      </c>
      <c r="J14" s="63">
        <v>0.29166666666666669</v>
      </c>
      <c r="K14" s="63">
        <v>0.33333333333333331</v>
      </c>
      <c r="L14" s="61">
        <f t="shared" si="3"/>
        <v>0</v>
      </c>
      <c r="M14" s="64">
        <f t="shared" si="4"/>
        <v>43944</v>
      </c>
      <c r="N14" s="65" t="s">
        <v>85</v>
      </c>
      <c r="O14" s="66">
        <v>0.29166666666666669</v>
      </c>
      <c r="P14" s="66">
        <v>0.33333333333333331</v>
      </c>
      <c r="Q14" s="61">
        <f t="shared" si="5"/>
        <v>4.166666666666663E-2</v>
      </c>
      <c r="R14" s="67">
        <f t="shared" si="6"/>
        <v>43952</v>
      </c>
      <c r="S14" s="62" t="s">
        <v>85</v>
      </c>
      <c r="T14" s="60">
        <v>0.29166666666666669</v>
      </c>
      <c r="U14" s="60">
        <v>0.33333333333333331</v>
      </c>
      <c r="V14" s="61">
        <f t="shared" si="7"/>
        <v>4.166666666666663E-2</v>
      </c>
      <c r="W14" s="68">
        <f t="shared" si="8"/>
        <v>0.12499999999999989</v>
      </c>
    </row>
    <row r="15" spans="1:23" x14ac:dyDescent="0.25">
      <c r="A15" s="58">
        <v>9</v>
      </c>
      <c r="B15" s="58" t="str">
        <f>Cronograma!B18</f>
        <v>Direitos Humanos</v>
      </c>
      <c r="C15" s="102"/>
      <c r="D15" s="59">
        <v>43938</v>
      </c>
      <c r="E15" s="60">
        <v>0.29166666666666669</v>
      </c>
      <c r="F15" s="60">
        <v>0.33333333333333331</v>
      </c>
      <c r="G15" s="61">
        <f t="shared" si="1"/>
        <v>4.166666666666663E-2</v>
      </c>
      <c r="H15" s="62">
        <f t="shared" si="2"/>
        <v>43939</v>
      </c>
      <c r="I15" s="62" t="s">
        <v>84</v>
      </c>
      <c r="J15" s="63">
        <v>0.29166666666666669</v>
      </c>
      <c r="K15" s="63">
        <v>0.33333333333333331</v>
      </c>
      <c r="L15" s="61">
        <f t="shared" si="3"/>
        <v>0</v>
      </c>
      <c r="M15" s="64">
        <f t="shared" si="4"/>
        <v>43945</v>
      </c>
      <c r="N15" s="65" t="s">
        <v>85</v>
      </c>
      <c r="O15" s="66">
        <v>0.29166666666666669</v>
      </c>
      <c r="P15" s="66">
        <v>0.33333333333333331</v>
      </c>
      <c r="Q15" s="61">
        <f t="shared" si="5"/>
        <v>4.166666666666663E-2</v>
      </c>
      <c r="R15" s="67">
        <f t="shared" si="6"/>
        <v>43953</v>
      </c>
      <c r="S15" s="62" t="s">
        <v>85</v>
      </c>
      <c r="T15" s="60">
        <v>0.29166666666666669</v>
      </c>
      <c r="U15" s="60">
        <v>0.33333333333333331</v>
      </c>
      <c r="V15" s="61">
        <f t="shared" si="7"/>
        <v>4.166666666666663E-2</v>
      </c>
      <c r="W15" s="68">
        <f t="shared" si="8"/>
        <v>0.12499999999999989</v>
      </c>
    </row>
    <row r="16" spans="1:23" x14ac:dyDescent="0.25">
      <c r="A16" s="69">
        <v>10</v>
      </c>
      <c r="B16" s="69" t="str">
        <f>Cronograma!B19</f>
        <v xml:space="preserve">Medicina Legal </v>
      </c>
      <c r="C16" s="102"/>
      <c r="D16" s="59">
        <v>43939</v>
      </c>
      <c r="E16" s="60">
        <v>0.29166666666666669</v>
      </c>
      <c r="F16" s="60">
        <v>0.33333333333333331</v>
      </c>
      <c r="G16" s="61">
        <f t="shared" si="1"/>
        <v>4.166666666666663E-2</v>
      </c>
      <c r="H16" s="62">
        <f t="shared" si="2"/>
        <v>43940</v>
      </c>
      <c r="I16" s="62" t="s">
        <v>84</v>
      </c>
      <c r="J16" s="63">
        <v>0.29166666666666669</v>
      </c>
      <c r="K16" s="63">
        <v>0.33333333333333331</v>
      </c>
      <c r="L16" s="61">
        <f t="shared" si="3"/>
        <v>0</v>
      </c>
      <c r="M16" s="64">
        <f t="shared" si="4"/>
        <v>43946</v>
      </c>
      <c r="N16" s="65" t="s">
        <v>85</v>
      </c>
      <c r="O16" s="66">
        <v>0.29166666666666669</v>
      </c>
      <c r="P16" s="66">
        <v>0.33333333333333331</v>
      </c>
      <c r="Q16" s="61">
        <f t="shared" si="5"/>
        <v>4.166666666666663E-2</v>
      </c>
      <c r="R16" s="67">
        <f t="shared" si="6"/>
        <v>43954</v>
      </c>
      <c r="S16" s="62" t="s">
        <v>85</v>
      </c>
      <c r="T16" s="60">
        <v>0.29166666666666669</v>
      </c>
      <c r="U16" s="60">
        <v>0.33333333333333331</v>
      </c>
      <c r="V16" s="61">
        <f t="shared" si="7"/>
        <v>4.166666666666663E-2</v>
      </c>
      <c r="W16" s="68">
        <f t="shared" si="8"/>
        <v>0.12499999999999989</v>
      </c>
    </row>
    <row r="17" spans="1:23" x14ac:dyDescent="0.25">
      <c r="A17" s="71"/>
      <c r="B17" s="71"/>
      <c r="C17" s="102"/>
      <c r="D17" s="59">
        <v>43940</v>
      </c>
      <c r="E17" s="60">
        <v>0.29166666666666669</v>
      </c>
      <c r="F17" s="60">
        <v>0.33333333333333331</v>
      </c>
      <c r="G17" s="61">
        <f t="shared" si="1"/>
        <v>4.166666666666663E-2</v>
      </c>
      <c r="H17" s="62">
        <f t="shared" si="2"/>
        <v>43941</v>
      </c>
      <c r="I17" s="62" t="s">
        <v>84</v>
      </c>
      <c r="J17" s="63">
        <v>0.29166666666666669</v>
      </c>
      <c r="K17" s="63">
        <v>0.33333333333333331</v>
      </c>
      <c r="L17" s="61">
        <f t="shared" si="3"/>
        <v>0</v>
      </c>
      <c r="M17" s="64">
        <f t="shared" si="4"/>
        <v>43947</v>
      </c>
      <c r="N17" s="65" t="s">
        <v>85</v>
      </c>
      <c r="O17" s="66">
        <v>0.29166666666666669</v>
      </c>
      <c r="P17" s="66">
        <v>0.33333333333333331</v>
      </c>
      <c r="Q17" s="61">
        <f t="shared" si="5"/>
        <v>4.166666666666663E-2</v>
      </c>
      <c r="R17" s="67">
        <f t="shared" si="6"/>
        <v>43955</v>
      </c>
      <c r="S17" s="62" t="s">
        <v>85</v>
      </c>
      <c r="T17" s="60">
        <v>0.29166666666666669</v>
      </c>
      <c r="U17" s="60">
        <v>0.33333333333333331</v>
      </c>
      <c r="V17" s="61">
        <f t="shared" si="7"/>
        <v>4.166666666666663E-2</v>
      </c>
      <c r="W17" s="68">
        <f t="shared" si="8"/>
        <v>0.12499999999999989</v>
      </c>
    </row>
    <row r="18" spans="1:23" x14ac:dyDescent="0.25">
      <c r="A18" s="1"/>
      <c r="B18" s="1"/>
      <c r="C18" s="102"/>
      <c r="D18" s="59">
        <v>43941</v>
      </c>
      <c r="E18" s="60">
        <v>0.29166666666666669</v>
      </c>
      <c r="F18" s="60">
        <v>0.33333333333333331</v>
      </c>
      <c r="G18" s="61">
        <f t="shared" si="1"/>
        <v>4.166666666666663E-2</v>
      </c>
      <c r="H18" s="62">
        <f t="shared" si="2"/>
        <v>43942</v>
      </c>
      <c r="I18" s="62" t="s">
        <v>84</v>
      </c>
      <c r="J18" s="63">
        <v>0.29166666666666669</v>
      </c>
      <c r="K18" s="63">
        <v>0.33333333333333331</v>
      </c>
      <c r="L18" s="61">
        <f t="shared" si="3"/>
        <v>0</v>
      </c>
      <c r="M18" s="64">
        <f t="shared" si="4"/>
        <v>43948</v>
      </c>
      <c r="N18" s="65" t="s">
        <v>85</v>
      </c>
      <c r="O18" s="66">
        <v>0.29166666666666669</v>
      </c>
      <c r="P18" s="66">
        <v>0.33333333333333331</v>
      </c>
      <c r="Q18" s="61">
        <f t="shared" si="5"/>
        <v>4.166666666666663E-2</v>
      </c>
      <c r="R18" s="67">
        <f t="shared" si="6"/>
        <v>43956</v>
      </c>
      <c r="S18" s="62" t="s">
        <v>85</v>
      </c>
      <c r="T18" s="60">
        <v>0.29166666666666669</v>
      </c>
      <c r="U18" s="60">
        <v>0.33333333333333331</v>
      </c>
      <c r="V18" s="61">
        <f t="shared" si="7"/>
        <v>4.166666666666663E-2</v>
      </c>
      <c r="W18" s="68">
        <f t="shared" si="8"/>
        <v>0.12499999999999989</v>
      </c>
    </row>
    <row r="19" spans="1:23" x14ac:dyDescent="0.25">
      <c r="A19" s="1"/>
      <c r="B19" s="1"/>
      <c r="C19" s="102"/>
      <c r="D19" s="59">
        <v>43942</v>
      </c>
      <c r="E19" s="60">
        <v>0.29166666666666669</v>
      </c>
      <c r="F19" s="60">
        <v>0.33333333333333331</v>
      </c>
      <c r="G19" s="61">
        <f t="shared" si="1"/>
        <v>4.166666666666663E-2</v>
      </c>
      <c r="H19" s="62">
        <f t="shared" si="2"/>
        <v>43943</v>
      </c>
      <c r="I19" s="62" t="s">
        <v>84</v>
      </c>
      <c r="J19" s="63">
        <v>0.29166666666666669</v>
      </c>
      <c r="K19" s="63">
        <v>0.33333333333333331</v>
      </c>
      <c r="L19" s="61">
        <f t="shared" si="3"/>
        <v>0</v>
      </c>
      <c r="M19" s="64">
        <f t="shared" si="4"/>
        <v>43949</v>
      </c>
      <c r="N19" s="65" t="s">
        <v>85</v>
      </c>
      <c r="O19" s="66">
        <v>0.29166666666666669</v>
      </c>
      <c r="P19" s="66">
        <v>0.33333333333333331</v>
      </c>
      <c r="Q19" s="61">
        <f t="shared" si="5"/>
        <v>4.166666666666663E-2</v>
      </c>
      <c r="R19" s="67">
        <f t="shared" si="6"/>
        <v>43957</v>
      </c>
      <c r="S19" s="62" t="s">
        <v>85</v>
      </c>
      <c r="T19" s="60">
        <v>0.29166666666666669</v>
      </c>
      <c r="U19" s="60">
        <v>0.33333333333333331</v>
      </c>
      <c r="V19" s="61">
        <f t="shared" si="7"/>
        <v>4.166666666666663E-2</v>
      </c>
      <c r="W19" s="68">
        <f t="shared" si="8"/>
        <v>0.12499999999999989</v>
      </c>
    </row>
    <row r="20" spans="1:23" ht="15.75" thickBot="1" x14ac:dyDescent="0.3">
      <c r="A20" s="1"/>
      <c r="B20" s="1"/>
      <c r="C20" s="103"/>
      <c r="D20" s="59">
        <v>43943</v>
      </c>
      <c r="E20" s="60">
        <v>0.29166666666666669</v>
      </c>
      <c r="F20" s="60">
        <v>0.33333333333333331</v>
      </c>
      <c r="G20" s="61">
        <f t="shared" si="1"/>
        <v>4.166666666666663E-2</v>
      </c>
      <c r="H20" s="62">
        <f t="shared" si="2"/>
        <v>43944</v>
      </c>
      <c r="I20" s="62" t="s">
        <v>84</v>
      </c>
      <c r="J20" s="63">
        <v>0.29166666666666669</v>
      </c>
      <c r="K20" s="63">
        <v>0.33333333333333331</v>
      </c>
      <c r="L20" s="61">
        <f t="shared" si="3"/>
        <v>0</v>
      </c>
      <c r="M20" s="64">
        <f t="shared" si="4"/>
        <v>43950</v>
      </c>
      <c r="N20" s="65" t="s">
        <v>85</v>
      </c>
      <c r="O20" s="66">
        <v>0.29166666666666669</v>
      </c>
      <c r="P20" s="66">
        <v>0.33333333333333331</v>
      </c>
      <c r="Q20" s="61">
        <f t="shared" si="5"/>
        <v>4.166666666666663E-2</v>
      </c>
      <c r="R20" s="67">
        <f t="shared" si="6"/>
        <v>43958</v>
      </c>
      <c r="S20" s="62" t="s">
        <v>85</v>
      </c>
      <c r="T20" s="60">
        <v>0.29166666666666669</v>
      </c>
      <c r="U20" s="60">
        <v>0.33333333333333331</v>
      </c>
      <c r="V20" s="61">
        <f t="shared" si="7"/>
        <v>4.166666666666663E-2</v>
      </c>
      <c r="W20" s="68">
        <f t="shared" si="8"/>
        <v>0.12499999999999989</v>
      </c>
    </row>
    <row r="21" spans="1:23" ht="15.75" thickBot="1" x14ac:dyDescent="0.3">
      <c r="C21" s="95" t="s">
        <v>86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1:23" x14ac:dyDescent="0.25"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</row>
    <row r="23" spans="1:23" x14ac:dyDescent="0.25">
      <c r="C23" s="89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1"/>
    </row>
    <row r="24" spans="1:23" x14ac:dyDescent="0.25">
      <c r="C24" s="89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1"/>
    </row>
    <row r="25" spans="1:23" x14ac:dyDescent="0.25">
      <c r="C25" s="89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1"/>
    </row>
    <row r="26" spans="1:23" ht="15.75" thickBot="1" x14ac:dyDescent="0.3">
      <c r="C26" s="92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4"/>
    </row>
  </sheetData>
  <sheetProtection algorithmName="SHA-512" hashValue="Iu+KXxMOSoP6yo2gQthYRF2hddMOi5Gh0CJDaUayO8UC5epSjQAkFGHVZzxSUtYhe75l8QJEdyKiSuNkOA1L9w==" saltValue="CF6en7QP8IY3oy+6KaFN5w==" spinCount="100000" sheet="1" selectLockedCells="1"/>
  <mergeCells count="2">
    <mergeCell ref="C21:Q21"/>
    <mergeCell ref="C22:Q26"/>
  </mergeCells>
  <dataValidations count="1">
    <dataValidation type="list" allowBlank="1" showInputMessage="1" showErrorMessage="1" sqref="S7:S20 I7:I20 N7:N20" xr:uid="{00000000-0002-0000-0C00-000000000000}">
      <formula1>"Sim, Não"</formula1>
    </dataValidation>
  </dataValidations>
  <hyperlinks>
    <hyperlink ref="A15:B15" location="'D9'!B15" display="'D9'!B15" xr:uid="{5CAEA996-CD26-475E-BD77-02A4EB5619EB}"/>
    <hyperlink ref="A14:B14" location="'D9'!B14" display="'D9'!B14" xr:uid="{7939ABD2-420F-4E94-8542-68A47D61A1AB}"/>
    <hyperlink ref="A13:B13" location="'D7'!B13" display="'D7'!B13" xr:uid="{137CBF77-0922-46C9-AC5C-C627B39A8176}"/>
    <hyperlink ref="A12:B12" location="'D6'!B12" display="'D6'!B12" xr:uid="{5341E71B-39B5-46C3-8B5C-2D9495DF56CE}"/>
    <hyperlink ref="A11:B11" location="'D5'!B11" display="'D5'!B11" xr:uid="{57C16CBA-E60E-443E-B4FA-38BE89504F12}"/>
    <hyperlink ref="A10:B10" location="'D4'!B10" display="'D4'!B10" xr:uid="{A89BDA5B-FA48-4668-9DD2-0D783ECF79E2}"/>
    <hyperlink ref="A9:B9" location="'D3'!B9" display="'D3'!B9" xr:uid="{C1E077F1-B2E6-4834-BFA0-D7091791301B}"/>
    <hyperlink ref="A16:B16" location="'D10'!B16" display="'D10'!B16" xr:uid="{C707B0AD-B075-402A-AA30-12DD53D290EA}"/>
    <hyperlink ref="A7:B7" location="Informática!A1" display="Informática!A1" xr:uid="{704377BB-7B23-4D18-B55C-2647265A5111}"/>
    <hyperlink ref="A8:B8" location="'D2'!B8" display="'D2'!B8" xr:uid="{E302BCD6-41A6-4BF0-BA7E-18D1801FB0D3}"/>
    <hyperlink ref="B14" location="'Direito Civil'!A1" display="'Direito Civil'!A1" xr:uid="{29B03341-FA42-4BE9-8BC4-80FF495FE1E6}"/>
    <hyperlink ref="A14" location="'D8'!B14" display="'D8'!B14" xr:uid="{1D2D3EE5-A07F-4AA2-BAE1-412D84CFA2AB}"/>
    <hyperlink ref="B8" location="'Direito Administrativo'!A1" display="'Direito Administrativo'!A1" xr:uid="{05702379-7141-4811-B5BC-30BC0771F0AB}"/>
    <hyperlink ref="B9" location="'Direito Constitucional'!A1" display="'Direito Constitucional'!A1" xr:uid="{FA69E1BB-8D9F-4108-AAFD-6BF7F6A46ADB}"/>
    <hyperlink ref="B10" location="'Direito Penal '!A1" display="'Direito Penal '!A1" xr:uid="{D26C5A41-1357-4869-9CA8-386DAF36DDC1}"/>
    <hyperlink ref="B11" location="'Direito Processual Penal'!A1" display="'Direito Processual Penal'!A1" xr:uid="{ABDEBA8A-1140-4EAC-B368-106766EF296D}"/>
    <hyperlink ref="B12" location="'Legislação Penal Especial'!A1" display="'Legislação Penal Especial'!A1" xr:uid="{72971C08-8B86-486E-BE4C-5A465B1A5D19}"/>
    <hyperlink ref="B13" location="Criminologia!A1" display="Criminologia!A1" xr:uid="{0072C528-29BF-492E-A2F3-C2E48F1F7997}"/>
    <hyperlink ref="B15" location="'Direito Humanos'!A1" display="'Direito Humanos'!A1" xr:uid="{B0133AEB-3AD1-42F4-9407-C45C2D0A006A}"/>
    <hyperlink ref="B16" location="'Medicina Legal'!A1" display="'Medicina Legal'!A1" xr:uid="{7D81F45C-A6EB-43AF-8A75-09CCC0AB32A9}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29"/>
  <sheetViews>
    <sheetView showGridLines="0" topLeftCell="A10" workbookViewId="0">
      <selection activeCell="B15" sqref="B15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38.85546875" bestFit="1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2.5703125" customWidth="1"/>
    <col min="25" max="16384" width="9.140625" hidden="1"/>
  </cols>
  <sheetData>
    <row r="1" spans="1:2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5" spans="1:23" x14ac:dyDescent="0.25">
      <c r="A5" s="1"/>
      <c r="B5" s="1"/>
      <c r="C5" s="7"/>
      <c r="D5" s="8"/>
      <c r="E5" s="9" t="s">
        <v>70</v>
      </c>
      <c r="F5" s="9"/>
      <c r="G5" s="10" t="s">
        <v>71</v>
      </c>
      <c r="H5" s="9"/>
      <c r="I5" s="9"/>
      <c r="J5" s="9" t="s">
        <v>72</v>
      </c>
      <c r="K5" s="9"/>
      <c r="L5" s="10" t="s">
        <v>73</v>
      </c>
      <c r="M5" s="8"/>
      <c r="N5" s="9"/>
      <c r="O5" s="9" t="s">
        <v>74</v>
      </c>
      <c r="P5" s="9"/>
      <c r="Q5" s="10"/>
      <c r="R5" s="8"/>
      <c r="S5" s="9"/>
      <c r="T5" s="9" t="s">
        <v>75</v>
      </c>
      <c r="U5" s="9"/>
      <c r="V5" s="10"/>
      <c r="W5" s="11" t="s">
        <v>76</v>
      </c>
    </row>
    <row r="6" spans="1:23" ht="30" x14ac:dyDescent="0.25">
      <c r="A6" s="22" t="s">
        <v>0</v>
      </c>
      <c r="B6" s="23" t="s">
        <v>77</v>
      </c>
      <c r="C6" s="12" t="s">
        <v>78</v>
      </c>
      <c r="D6" s="13" t="s">
        <v>79</v>
      </c>
      <c r="E6" s="14" t="s">
        <v>80</v>
      </c>
      <c r="F6" s="14" t="s">
        <v>81</v>
      </c>
      <c r="G6" s="15">
        <f>SUM(G7:G23)</f>
        <v>0.7083333333333327</v>
      </c>
      <c r="H6" s="16" t="s">
        <v>82</v>
      </c>
      <c r="I6" s="17" t="s">
        <v>83</v>
      </c>
      <c r="J6" s="14" t="s">
        <v>80</v>
      </c>
      <c r="K6" s="14" t="s">
        <v>81</v>
      </c>
      <c r="L6" s="15">
        <f>SUM(L7:L23)</f>
        <v>0</v>
      </c>
      <c r="M6" s="18" t="s">
        <v>82</v>
      </c>
      <c r="N6" s="16" t="s">
        <v>83</v>
      </c>
      <c r="O6" s="14" t="s">
        <v>80</v>
      </c>
      <c r="P6" s="14" t="s">
        <v>81</v>
      </c>
      <c r="Q6" s="15">
        <f>SUM(Q7:Q23)</f>
        <v>0.7083333333333327</v>
      </c>
      <c r="R6" s="16" t="s">
        <v>82</v>
      </c>
      <c r="S6" s="16" t="s">
        <v>83</v>
      </c>
      <c r="T6" s="14" t="s">
        <v>80</v>
      </c>
      <c r="U6" s="14" t="s">
        <v>81</v>
      </c>
      <c r="V6" s="15">
        <f>SUM(V7:V23)</f>
        <v>0.7083333333333327</v>
      </c>
      <c r="W6" s="19">
        <f>SUM(W7:W23)</f>
        <v>2.1249999999999991</v>
      </c>
    </row>
    <row r="7" spans="1:23" ht="30" x14ac:dyDescent="0.25">
      <c r="A7" s="99">
        <v>1</v>
      </c>
      <c r="B7" s="99" t="str">
        <f>Cronograma!B10</f>
        <v>Informática</v>
      </c>
      <c r="C7" s="100" t="s">
        <v>203</v>
      </c>
      <c r="D7" s="59">
        <v>43930</v>
      </c>
      <c r="E7" s="60">
        <v>0.29166666666666669</v>
      </c>
      <c r="F7" s="60">
        <v>0.33333333333333331</v>
      </c>
      <c r="G7" s="61">
        <f>F7-E7</f>
        <v>4.166666666666663E-2</v>
      </c>
      <c r="H7" s="62">
        <f t="shared" ref="H7" si="0">IF(D7="","",D7+DAY(1))</f>
        <v>43931</v>
      </c>
      <c r="I7" s="62" t="s">
        <v>84</v>
      </c>
      <c r="J7" s="63">
        <v>0.29166666666666669</v>
      </c>
      <c r="K7" s="63">
        <v>0.33333333333333331</v>
      </c>
      <c r="L7" s="61">
        <f>IF(I7="sim",K7-J7,0)</f>
        <v>0</v>
      </c>
      <c r="M7" s="64">
        <f>IF(D7="","",D7+DAY(7))</f>
        <v>43937</v>
      </c>
      <c r="N7" s="65" t="s">
        <v>85</v>
      </c>
      <c r="O7" s="66">
        <v>0.29166666666666669</v>
      </c>
      <c r="P7" s="66">
        <v>0.33333333333333331</v>
      </c>
      <c r="Q7" s="61">
        <f>IF(N7="sim",P7-O7,0)</f>
        <v>4.166666666666663E-2</v>
      </c>
      <c r="R7" s="67">
        <f>IF(D7="","",D7+DAY(15))</f>
        <v>43945</v>
      </c>
      <c r="S7" s="62" t="s">
        <v>85</v>
      </c>
      <c r="T7" s="60">
        <v>0.29166666666666669</v>
      </c>
      <c r="U7" s="60">
        <v>0.33333333333333331</v>
      </c>
      <c r="V7" s="61">
        <f>IF(S7="sim",U7-T7,0)</f>
        <v>4.166666666666663E-2</v>
      </c>
      <c r="W7" s="68">
        <f>G7+L7+Q7+V7</f>
        <v>0.12499999999999989</v>
      </c>
    </row>
    <row r="8" spans="1:23" ht="45" x14ac:dyDescent="0.25">
      <c r="A8" s="69">
        <v>2</v>
      </c>
      <c r="B8" s="69" t="str">
        <f>Cronograma!B11</f>
        <v>Direito Administrativo</v>
      </c>
      <c r="C8" s="101" t="s">
        <v>204</v>
      </c>
      <c r="D8" s="59">
        <v>43931</v>
      </c>
      <c r="E8" s="60">
        <v>0.29166666666666669</v>
      </c>
      <c r="F8" s="60">
        <v>0.33333333333333331</v>
      </c>
      <c r="G8" s="61">
        <f t="shared" ref="G8:G23" si="1">F8-E8</f>
        <v>4.166666666666663E-2</v>
      </c>
      <c r="H8" s="62">
        <f t="shared" ref="H8:H23" si="2">IF(D8="","",D8+DAY(1))</f>
        <v>43932</v>
      </c>
      <c r="I8" s="62" t="s">
        <v>84</v>
      </c>
      <c r="J8" s="63">
        <v>0.29166666666666669</v>
      </c>
      <c r="K8" s="63">
        <v>0.33333333333333331</v>
      </c>
      <c r="L8" s="61">
        <f t="shared" ref="L8:L23" si="3">IF(I8="sim",K8-J8,0)</f>
        <v>0</v>
      </c>
      <c r="M8" s="64">
        <f t="shared" ref="M8:M23" si="4">IF(D8="","",D8+DAY(7))</f>
        <v>43938</v>
      </c>
      <c r="N8" s="65" t="s">
        <v>85</v>
      </c>
      <c r="O8" s="66">
        <v>0.29166666666666669</v>
      </c>
      <c r="P8" s="66">
        <v>0.33333333333333331</v>
      </c>
      <c r="Q8" s="61">
        <f t="shared" ref="Q8:Q23" si="5">IF(N8="sim",P8-O8,0)</f>
        <v>4.166666666666663E-2</v>
      </c>
      <c r="R8" s="67">
        <f t="shared" ref="R8:R23" si="6">IF(D8="","",D8+DAY(15))</f>
        <v>43946</v>
      </c>
      <c r="S8" s="62" t="s">
        <v>85</v>
      </c>
      <c r="T8" s="60">
        <v>0.29166666666666669</v>
      </c>
      <c r="U8" s="60">
        <v>0.33333333333333331</v>
      </c>
      <c r="V8" s="61">
        <f t="shared" ref="V8:V23" si="7">IF(S8="sim",U8-T8,0)</f>
        <v>4.166666666666663E-2</v>
      </c>
      <c r="W8" s="68">
        <f t="shared" ref="W8:W23" si="8">G8+L8+Q8+V8</f>
        <v>0.12499999999999989</v>
      </c>
    </row>
    <row r="9" spans="1:23" x14ac:dyDescent="0.25">
      <c r="A9" s="69">
        <v>3</v>
      </c>
      <c r="B9" s="69" t="str">
        <f>Cronograma!B12</f>
        <v xml:space="preserve">Direito Constitucional </v>
      </c>
      <c r="C9" s="101" t="s">
        <v>205</v>
      </c>
      <c r="D9" s="59">
        <v>43932</v>
      </c>
      <c r="E9" s="60">
        <v>0.29166666666666669</v>
      </c>
      <c r="F9" s="60">
        <v>0.33333333333333331</v>
      </c>
      <c r="G9" s="61">
        <f t="shared" si="1"/>
        <v>4.166666666666663E-2</v>
      </c>
      <c r="H9" s="62">
        <f t="shared" si="2"/>
        <v>43933</v>
      </c>
      <c r="I9" s="62" t="s">
        <v>84</v>
      </c>
      <c r="J9" s="63">
        <v>0.29166666666666669</v>
      </c>
      <c r="K9" s="63">
        <v>0.33333333333333331</v>
      </c>
      <c r="L9" s="61">
        <f t="shared" si="3"/>
        <v>0</v>
      </c>
      <c r="M9" s="64">
        <f t="shared" si="4"/>
        <v>43939</v>
      </c>
      <c r="N9" s="65" t="s">
        <v>85</v>
      </c>
      <c r="O9" s="66">
        <v>0.29166666666666669</v>
      </c>
      <c r="P9" s="66">
        <v>0.33333333333333331</v>
      </c>
      <c r="Q9" s="61">
        <f t="shared" si="5"/>
        <v>4.166666666666663E-2</v>
      </c>
      <c r="R9" s="67">
        <f t="shared" si="6"/>
        <v>43947</v>
      </c>
      <c r="S9" s="62" t="s">
        <v>85</v>
      </c>
      <c r="T9" s="60">
        <v>0.29166666666666669</v>
      </c>
      <c r="U9" s="60">
        <v>0.33333333333333331</v>
      </c>
      <c r="V9" s="61">
        <f t="shared" si="7"/>
        <v>4.166666666666663E-2</v>
      </c>
      <c r="W9" s="68">
        <f t="shared" si="8"/>
        <v>0.12499999999999989</v>
      </c>
    </row>
    <row r="10" spans="1:23" ht="45" x14ac:dyDescent="0.25">
      <c r="A10" s="69">
        <v>4</v>
      </c>
      <c r="B10" s="69" t="str">
        <f>Cronograma!B13</f>
        <v xml:space="preserve">Direito Penal </v>
      </c>
      <c r="C10" s="101" t="s">
        <v>206</v>
      </c>
      <c r="D10" s="59">
        <v>43933</v>
      </c>
      <c r="E10" s="60">
        <v>0.29166666666666669</v>
      </c>
      <c r="F10" s="60">
        <v>0.33333333333333331</v>
      </c>
      <c r="G10" s="61">
        <f t="shared" si="1"/>
        <v>4.166666666666663E-2</v>
      </c>
      <c r="H10" s="62">
        <f t="shared" si="2"/>
        <v>43934</v>
      </c>
      <c r="I10" s="62" t="s">
        <v>84</v>
      </c>
      <c r="J10" s="63">
        <v>0.29166666666666669</v>
      </c>
      <c r="K10" s="63">
        <v>0.33333333333333331</v>
      </c>
      <c r="L10" s="61">
        <f t="shared" si="3"/>
        <v>0</v>
      </c>
      <c r="M10" s="64">
        <f t="shared" si="4"/>
        <v>43940</v>
      </c>
      <c r="N10" s="65" t="s">
        <v>85</v>
      </c>
      <c r="O10" s="66">
        <v>0.29166666666666669</v>
      </c>
      <c r="P10" s="66">
        <v>0.33333333333333331</v>
      </c>
      <c r="Q10" s="61">
        <f t="shared" si="5"/>
        <v>4.166666666666663E-2</v>
      </c>
      <c r="R10" s="67">
        <f t="shared" si="6"/>
        <v>43948</v>
      </c>
      <c r="S10" s="62" t="s">
        <v>85</v>
      </c>
      <c r="T10" s="60">
        <v>0.29166666666666669</v>
      </c>
      <c r="U10" s="60">
        <v>0.33333333333333331</v>
      </c>
      <c r="V10" s="61">
        <f t="shared" si="7"/>
        <v>4.166666666666663E-2</v>
      </c>
      <c r="W10" s="68">
        <f t="shared" si="8"/>
        <v>0.12499999999999989</v>
      </c>
    </row>
    <row r="11" spans="1:23" ht="75" x14ac:dyDescent="0.25">
      <c r="A11" s="69">
        <v>5</v>
      </c>
      <c r="B11" s="69" t="str">
        <f>Cronograma!B14</f>
        <v>Direito Processual Penal</v>
      </c>
      <c r="C11" s="101" t="s">
        <v>207</v>
      </c>
      <c r="D11" s="59">
        <v>43934</v>
      </c>
      <c r="E11" s="60">
        <v>0.29166666666666669</v>
      </c>
      <c r="F11" s="60">
        <v>0.33333333333333331</v>
      </c>
      <c r="G11" s="61">
        <f t="shared" si="1"/>
        <v>4.166666666666663E-2</v>
      </c>
      <c r="H11" s="62">
        <f t="shared" si="2"/>
        <v>43935</v>
      </c>
      <c r="I11" s="62" t="s">
        <v>84</v>
      </c>
      <c r="J11" s="63">
        <v>0.29166666666666669</v>
      </c>
      <c r="K11" s="63">
        <v>0.33333333333333331</v>
      </c>
      <c r="L11" s="61">
        <f t="shared" si="3"/>
        <v>0</v>
      </c>
      <c r="M11" s="64">
        <f t="shared" si="4"/>
        <v>43941</v>
      </c>
      <c r="N11" s="65" t="s">
        <v>85</v>
      </c>
      <c r="O11" s="66">
        <v>0.29166666666666669</v>
      </c>
      <c r="P11" s="66">
        <v>0.33333333333333331</v>
      </c>
      <c r="Q11" s="61">
        <f t="shared" si="5"/>
        <v>4.166666666666663E-2</v>
      </c>
      <c r="R11" s="67">
        <f t="shared" si="6"/>
        <v>43949</v>
      </c>
      <c r="S11" s="62" t="s">
        <v>85</v>
      </c>
      <c r="T11" s="60">
        <v>0.29166666666666669</v>
      </c>
      <c r="U11" s="60">
        <v>0.33333333333333331</v>
      </c>
      <c r="V11" s="61">
        <f t="shared" si="7"/>
        <v>4.166666666666663E-2</v>
      </c>
      <c r="W11" s="68">
        <f t="shared" si="8"/>
        <v>0.12499999999999989</v>
      </c>
    </row>
    <row r="12" spans="1:23" ht="75" x14ac:dyDescent="0.25">
      <c r="A12" s="69">
        <v>6</v>
      </c>
      <c r="B12" s="69" t="str">
        <f>Cronograma!B15</f>
        <v>Legislação Penal Especial</v>
      </c>
      <c r="C12" s="101" t="s">
        <v>208</v>
      </c>
      <c r="D12" s="59">
        <v>43935</v>
      </c>
      <c r="E12" s="60">
        <v>0.29166666666666669</v>
      </c>
      <c r="F12" s="60">
        <v>0.33333333333333331</v>
      </c>
      <c r="G12" s="61">
        <f t="shared" si="1"/>
        <v>4.166666666666663E-2</v>
      </c>
      <c r="H12" s="62">
        <f t="shared" si="2"/>
        <v>43936</v>
      </c>
      <c r="I12" s="62" t="s">
        <v>84</v>
      </c>
      <c r="J12" s="63">
        <v>0.29166666666666669</v>
      </c>
      <c r="K12" s="63">
        <v>0.33333333333333331</v>
      </c>
      <c r="L12" s="61">
        <f t="shared" si="3"/>
        <v>0</v>
      </c>
      <c r="M12" s="64">
        <f t="shared" si="4"/>
        <v>43942</v>
      </c>
      <c r="N12" s="65" t="s">
        <v>85</v>
      </c>
      <c r="O12" s="66">
        <v>0.29166666666666669</v>
      </c>
      <c r="P12" s="66">
        <v>0.33333333333333331</v>
      </c>
      <c r="Q12" s="61">
        <f t="shared" si="5"/>
        <v>4.166666666666663E-2</v>
      </c>
      <c r="R12" s="67">
        <f t="shared" si="6"/>
        <v>43950</v>
      </c>
      <c r="S12" s="62" t="s">
        <v>85</v>
      </c>
      <c r="T12" s="60">
        <v>0.29166666666666669</v>
      </c>
      <c r="U12" s="60">
        <v>0.33333333333333331</v>
      </c>
      <c r="V12" s="61">
        <f t="shared" si="7"/>
        <v>4.166666666666663E-2</v>
      </c>
      <c r="W12" s="68">
        <f t="shared" si="8"/>
        <v>0.12499999999999989</v>
      </c>
    </row>
    <row r="13" spans="1:23" ht="60" x14ac:dyDescent="0.25">
      <c r="A13" s="69">
        <v>7</v>
      </c>
      <c r="B13" s="69" t="str">
        <f>Cronograma!B16</f>
        <v>Criminologia</v>
      </c>
      <c r="C13" s="101" t="s">
        <v>209</v>
      </c>
      <c r="D13" s="59">
        <v>43936</v>
      </c>
      <c r="E13" s="60">
        <v>0.29166666666666669</v>
      </c>
      <c r="F13" s="60">
        <v>0.33333333333333331</v>
      </c>
      <c r="G13" s="61">
        <f t="shared" si="1"/>
        <v>4.166666666666663E-2</v>
      </c>
      <c r="H13" s="62">
        <f t="shared" si="2"/>
        <v>43937</v>
      </c>
      <c r="I13" s="62" t="s">
        <v>84</v>
      </c>
      <c r="J13" s="63">
        <v>0.29166666666666669</v>
      </c>
      <c r="K13" s="63">
        <v>0.33333333333333331</v>
      </c>
      <c r="L13" s="61">
        <f t="shared" si="3"/>
        <v>0</v>
      </c>
      <c r="M13" s="64">
        <f t="shared" si="4"/>
        <v>43943</v>
      </c>
      <c r="N13" s="65" t="s">
        <v>85</v>
      </c>
      <c r="O13" s="66">
        <v>0.29166666666666669</v>
      </c>
      <c r="P13" s="66">
        <v>0.33333333333333331</v>
      </c>
      <c r="Q13" s="61">
        <f t="shared" si="5"/>
        <v>4.166666666666663E-2</v>
      </c>
      <c r="R13" s="67">
        <f t="shared" si="6"/>
        <v>43951</v>
      </c>
      <c r="S13" s="62" t="s">
        <v>85</v>
      </c>
      <c r="T13" s="60">
        <v>0.29166666666666669</v>
      </c>
      <c r="U13" s="60">
        <v>0.33333333333333331</v>
      </c>
      <c r="V13" s="61">
        <f t="shared" si="7"/>
        <v>4.166666666666663E-2</v>
      </c>
      <c r="W13" s="68">
        <f t="shared" si="8"/>
        <v>0.12499999999999989</v>
      </c>
    </row>
    <row r="14" spans="1:23" ht="60" x14ac:dyDescent="0.25">
      <c r="A14" s="69">
        <v>8</v>
      </c>
      <c r="B14" s="69" t="str">
        <f>Cronograma!B17</f>
        <v>Direito Civil</v>
      </c>
      <c r="C14" s="101" t="s">
        <v>210</v>
      </c>
      <c r="D14" s="59">
        <v>43937</v>
      </c>
      <c r="E14" s="60">
        <v>0.29166666666666669</v>
      </c>
      <c r="F14" s="60">
        <v>0.33333333333333331</v>
      </c>
      <c r="G14" s="61">
        <f t="shared" si="1"/>
        <v>4.166666666666663E-2</v>
      </c>
      <c r="H14" s="62">
        <f t="shared" si="2"/>
        <v>43938</v>
      </c>
      <c r="I14" s="62" t="s">
        <v>84</v>
      </c>
      <c r="J14" s="63">
        <v>0.29166666666666669</v>
      </c>
      <c r="K14" s="63">
        <v>0.33333333333333331</v>
      </c>
      <c r="L14" s="61">
        <f t="shared" si="3"/>
        <v>0</v>
      </c>
      <c r="M14" s="64">
        <f t="shared" si="4"/>
        <v>43944</v>
      </c>
      <c r="N14" s="65" t="s">
        <v>85</v>
      </c>
      <c r="O14" s="66">
        <v>0.29166666666666669</v>
      </c>
      <c r="P14" s="66">
        <v>0.33333333333333331</v>
      </c>
      <c r="Q14" s="61">
        <f t="shared" si="5"/>
        <v>4.166666666666663E-2</v>
      </c>
      <c r="R14" s="67">
        <f t="shared" si="6"/>
        <v>43952</v>
      </c>
      <c r="S14" s="62" t="s">
        <v>85</v>
      </c>
      <c r="T14" s="60">
        <v>0.29166666666666669</v>
      </c>
      <c r="U14" s="60">
        <v>0.33333333333333331</v>
      </c>
      <c r="V14" s="61">
        <f t="shared" si="7"/>
        <v>4.166666666666663E-2</v>
      </c>
      <c r="W14" s="68">
        <f t="shared" si="8"/>
        <v>0.12499999999999989</v>
      </c>
    </row>
    <row r="15" spans="1:23" ht="45" x14ac:dyDescent="0.25">
      <c r="A15" s="69">
        <v>9</v>
      </c>
      <c r="B15" s="69" t="str">
        <f>Cronograma!B18</f>
        <v>Direitos Humanos</v>
      </c>
      <c r="C15" s="101" t="s">
        <v>211</v>
      </c>
      <c r="D15" s="59">
        <v>43938</v>
      </c>
      <c r="E15" s="60">
        <v>0.29166666666666669</v>
      </c>
      <c r="F15" s="60">
        <v>0.33333333333333331</v>
      </c>
      <c r="G15" s="61">
        <f t="shared" si="1"/>
        <v>4.166666666666663E-2</v>
      </c>
      <c r="H15" s="62">
        <f t="shared" si="2"/>
        <v>43939</v>
      </c>
      <c r="I15" s="62" t="s">
        <v>84</v>
      </c>
      <c r="J15" s="63">
        <v>0.29166666666666669</v>
      </c>
      <c r="K15" s="63">
        <v>0.33333333333333331</v>
      </c>
      <c r="L15" s="61">
        <f t="shared" si="3"/>
        <v>0</v>
      </c>
      <c r="M15" s="64">
        <f t="shared" si="4"/>
        <v>43945</v>
      </c>
      <c r="N15" s="65" t="s">
        <v>85</v>
      </c>
      <c r="O15" s="66">
        <v>0.29166666666666669</v>
      </c>
      <c r="P15" s="66">
        <v>0.33333333333333331</v>
      </c>
      <c r="Q15" s="61">
        <f t="shared" si="5"/>
        <v>4.166666666666663E-2</v>
      </c>
      <c r="R15" s="67">
        <f t="shared" si="6"/>
        <v>43953</v>
      </c>
      <c r="S15" s="62" t="s">
        <v>85</v>
      </c>
      <c r="T15" s="60">
        <v>0.29166666666666669</v>
      </c>
      <c r="U15" s="60">
        <v>0.33333333333333331</v>
      </c>
      <c r="V15" s="61">
        <f t="shared" si="7"/>
        <v>4.166666666666663E-2</v>
      </c>
      <c r="W15" s="68">
        <f t="shared" si="8"/>
        <v>0.12499999999999989</v>
      </c>
    </row>
    <row r="16" spans="1:23" ht="75" x14ac:dyDescent="0.25">
      <c r="A16" s="58">
        <v>10</v>
      </c>
      <c r="B16" s="58" t="str">
        <f>Cronograma!B19</f>
        <v xml:space="preserve">Medicina Legal </v>
      </c>
      <c r="C16" s="101" t="s">
        <v>212</v>
      </c>
      <c r="D16" s="59">
        <v>43939</v>
      </c>
      <c r="E16" s="60">
        <v>0.29166666666666669</v>
      </c>
      <c r="F16" s="60">
        <v>0.33333333333333331</v>
      </c>
      <c r="G16" s="61">
        <f t="shared" si="1"/>
        <v>4.166666666666663E-2</v>
      </c>
      <c r="H16" s="62">
        <f t="shared" si="2"/>
        <v>43940</v>
      </c>
      <c r="I16" s="62" t="s">
        <v>84</v>
      </c>
      <c r="J16" s="63">
        <v>0.29166666666666669</v>
      </c>
      <c r="K16" s="63">
        <v>0.33333333333333331</v>
      </c>
      <c r="L16" s="61">
        <f t="shared" si="3"/>
        <v>0</v>
      </c>
      <c r="M16" s="64">
        <f t="shared" si="4"/>
        <v>43946</v>
      </c>
      <c r="N16" s="65" t="s">
        <v>85</v>
      </c>
      <c r="O16" s="66">
        <v>0.29166666666666669</v>
      </c>
      <c r="P16" s="66">
        <v>0.33333333333333331</v>
      </c>
      <c r="Q16" s="61">
        <f t="shared" si="5"/>
        <v>4.166666666666663E-2</v>
      </c>
      <c r="R16" s="67">
        <f t="shared" si="6"/>
        <v>43954</v>
      </c>
      <c r="S16" s="62" t="s">
        <v>85</v>
      </c>
      <c r="T16" s="60">
        <v>0.29166666666666669</v>
      </c>
      <c r="U16" s="60">
        <v>0.33333333333333331</v>
      </c>
      <c r="V16" s="61">
        <f t="shared" si="7"/>
        <v>4.166666666666663E-2</v>
      </c>
      <c r="W16" s="68">
        <f t="shared" si="8"/>
        <v>0.12499999999999989</v>
      </c>
    </row>
    <row r="17" spans="1:23" ht="60" x14ac:dyDescent="0.25">
      <c r="A17" s="71"/>
      <c r="B17" s="71"/>
      <c r="C17" s="101" t="s">
        <v>213</v>
      </c>
      <c r="D17" s="59">
        <v>43940</v>
      </c>
      <c r="E17" s="60">
        <v>0.29166666666666669</v>
      </c>
      <c r="F17" s="60">
        <v>0.33333333333333331</v>
      </c>
      <c r="G17" s="61">
        <f t="shared" si="1"/>
        <v>4.166666666666663E-2</v>
      </c>
      <c r="H17" s="62">
        <f t="shared" si="2"/>
        <v>43941</v>
      </c>
      <c r="I17" s="62" t="s">
        <v>84</v>
      </c>
      <c r="J17" s="63">
        <v>0.29166666666666669</v>
      </c>
      <c r="K17" s="63">
        <v>0.33333333333333331</v>
      </c>
      <c r="L17" s="61">
        <f t="shared" si="3"/>
        <v>0</v>
      </c>
      <c r="M17" s="64">
        <f t="shared" si="4"/>
        <v>43947</v>
      </c>
      <c r="N17" s="65" t="s">
        <v>85</v>
      </c>
      <c r="O17" s="66">
        <v>0.29166666666666669</v>
      </c>
      <c r="P17" s="66">
        <v>0.33333333333333331</v>
      </c>
      <c r="Q17" s="61">
        <f t="shared" si="5"/>
        <v>4.166666666666663E-2</v>
      </c>
      <c r="R17" s="67">
        <f t="shared" si="6"/>
        <v>43955</v>
      </c>
      <c r="S17" s="62" t="s">
        <v>85</v>
      </c>
      <c r="T17" s="60">
        <v>0.29166666666666669</v>
      </c>
      <c r="U17" s="60">
        <v>0.33333333333333331</v>
      </c>
      <c r="V17" s="61">
        <f t="shared" si="7"/>
        <v>4.166666666666663E-2</v>
      </c>
      <c r="W17" s="68">
        <f t="shared" si="8"/>
        <v>0.12499999999999989</v>
      </c>
    </row>
    <row r="18" spans="1:23" x14ac:dyDescent="0.25">
      <c r="A18" s="1"/>
      <c r="B18" s="1"/>
      <c r="C18" s="102"/>
      <c r="D18" s="59">
        <v>43941</v>
      </c>
      <c r="E18" s="60">
        <v>0.29166666666666669</v>
      </c>
      <c r="F18" s="60">
        <v>0.33333333333333331</v>
      </c>
      <c r="G18" s="61">
        <f t="shared" si="1"/>
        <v>4.166666666666663E-2</v>
      </c>
      <c r="H18" s="62">
        <f t="shared" si="2"/>
        <v>43942</v>
      </c>
      <c r="I18" s="62" t="s">
        <v>84</v>
      </c>
      <c r="J18" s="63">
        <v>0.29166666666666669</v>
      </c>
      <c r="K18" s="63">
        <v>0.33333333333333331</v>
      </c>
      <c r="L18" s="61">
        <f t="shared" si="3"/>
        <v>0</v>
      </c>
      <c r="M18" s="64">
        <f t="shared" si="4"/>
        <v>43948</v>
      </c>
      <c r="N18" s="65" t="s">
        <v>85</v>
      </c>
      <c r="O18" s="66">
        <v>0.29166666666666669</v>
      </c>
      <c r="P18" s="66">
        <v>0.33333333333333331</v>
      </c>
      <c r="Q18" s="61">
        <f t="shared" si="5"/>
        <v>4.166666666666663E-2</v>
      </c>
      <c r="R18" s="67">
        <f t="shared" si="6"/>
        <v>43956</v>
      </c>
      <c r="S18" s="62" t="s">
        <v>85</v>
      </c>
      <c r="T18" s="60">
        <v>0.29166666666666669</v>
      </c>
      <c r="U18" s="60">
        <v>0.33333333333333331</v>
      </c>
      <c r="V18" s="61">
        <f t="shared" si="7"/>
        <v>4.166666666666663E-2</v>
      </c>
      <c r="W18" s="68">
        <f t="shared" si="8"/>
        <v>0.12499999999999989</v>
      </c>
    </row>
    <row r="19" spans="1:23" x14ac:dyDescent="0.25">
      <c r="A19" s="1"/>
      <c r="B19" s="1"/>
      <c r="C19" s="102"/>
      <c r="D19" s="59">
        <v>43942</v>
      </c>
      <c r="E19" s="60">
        <v>0.29166666666666669</v>
      </c>
      <c r="F19" s="60">
        <v>0.33333333333333331</v>
      </c>
      <c r="G19" s="61">
        <f t="shared" si="1"/>
        <v>4.166666666666663E-2</v>
      </c>
      <c r="H19" s="62">
        <f t="shared" si="2"/>
        <v>43943</v>
      </c>
      <c r="I19" s="62" t="s">
        <v>84</v>
      </c>
      <c r="J19" s="63">
        <v>0.29166666666666669</v>
      </c>
      <c r="K19" s="63">
        <v>0.33333333333333331</v>
      </c>
      <c r="L19" s="61">
        <f t="shared" si="3"/>
        <v>0</v>
      </c>
      <c r="M19" s="64">
        <f t="shared" si="4"/>
        <v>43949</v>
      </c>
      <c r="N19" s="65" t="s">
        <v>85</v>
      </c>
      <c r="O19" s="66">
        <v>0.29166666666666669</v>
      </c>
      <c r="P19" s="66">
        <v>0.33333333333333331</v>
      </c>
      <c r="Q19" s="61">
        <f t="shared" si="5"/>
        <v>4.166666666666663E-2</v>
      </c>
      <c r="R19" s="67">
        <f t="shared" si="6"/>
        <v>43957</v>
      </c>
      <c r="S19" s="62" t="s">
        <v>85</v>
      </c>
      <c r="T19" s="60">
        <v>0.29166666666666669</v>
      </c>
      <c r="U19" s="60">
        <v>0.33333333333333331</v>
      </c>
      <c r="V19" s="61">
        <f t="shared" si="7"/>
        <v>4.166666666666663E-2</v>
      </c>
      <c r="W19" s="68">
        <f t="shared" si="8"/>
        <v>0.12499999999999989</v>
      </c>
    </row>
    <row r="20" spans="1:23" x14ac:dyDescent="0.25">
      <c r="A20" s="1"/>
      <c r="B20" s="1"/>
      <c r="C20" s="102"/>
      <c r="D20" s="59">
        <v>43943</v>
      </c>
      <c r="E20" s="60">
        <v>0.29166666666666669</v>
      </c>
      <c r="F20" s="60">
        <v>0.33333333333333331</v>
      </c>
      <c r="G20" s="61">
        <f t="shared" si="1"/>
        <v>4.166666666666663E-2</v>
      </c>
      <c r="H20" s="62">
        <f t="shared" si="2"/>
        <v>43944</v>
      </c>
      <c r="I20" s="62" t="s">
        <v>84</v>
      </c>
      <c r="J20" s="63">
        <v>0.29166666666666669</v>
      </c>
      <c r="K20" s="63">
        <v>0.33333333333333331</v>
      </c>
      <c r="L20" s="61">
        <f t="shared" si="3"/>
        <v>0</v>
      </c>
      <c r="M20" s="64">
        <f t="shared" si="4"/>
        <v>43950</v>
      </c>
      <c r="N20" s="65" t="s">
        <v>85</v>
      </c>
      <c r="O20" s="66">
        <v>0.29166666666666669</v>
      </c>
      <c r="P20" s="66">
        <v>0.33333333333333331</v>
      </c>
      <c r="Q20" s="61">
        <f t="shared" si="5"/>
        <v>4.166666666666663E-2</v>
      </c>
      <c r="R20" s="67">
        <f t="shared" si="6"/>
        <v>43958</v>
      </c>
      <c r="S20" s="62" t="s">
        <v>85</v>
      </c>
      <c r="T20" s="60">
        <v>0.29166666666666669</v>
      </c>
      <c r="U20" s="60">
        <v>0.33333333333333331</v>
      </c>
      <c r="V20" s="61">
        <f t="shared" si="7"/>
        <v>4.166666666666663E-2</v>
      </c>
      <c r="W20" s="68">
        <f t="shared" si="8"/>
        <v>0.12499999999999989</v>
      </c>
    </row>
    <row r="21" spans="1:23" x14ac:dyDescent="0.25">
      <c r="A21" s="1"/>
      <c r="B21" s="1"/>
      <c r="C21" s="102"/>
      <c r="D21" s="59">
        <v>43944</v>
      </c>
      <c r="E21" s="60">
        <v>0.29166666666666669</v>
      </c>
      <c r="F21" s="60">
        <v>0.33333333333333331</v>
      </c>
      <c r="G21" s="61">
        <f t="shared" si="1"/>
        <v>4.166666666666663E-2</v>
      </c>
      <c r="H21" s="62">
        <f t="shared" si="2"/>
        <v>43945</v>
      </c>
      <c r="I21" s="62" t="s">
        <v>84</v>
      </c>
      <c r="J21" s="63">
        <v>0.29166666666666669</v>
      </c>
      <c r="K21" s="63">
        <v>0.33333333333333331</v>
      </c>
      <c r="L21" s="61">
        <f t="shared" si="3"/>
        <v>0</v>
      </c>
      <c r="M21" s="64">
        <f t="shared" si="4"/>
        <v>43951</v>
      </c>
      <c r="N21" s="65" t="s">
        <v>85</v>
      </c>
      <c r="O21" s="66">
        <v>0.29166666666666669</v>
      </c>
      <c r="P21" s="66">
        <v>0.33333333333333331</v>
      </c>
      <c r="Q21" s="61">
        <f t="shared" si="5"/>
        <v>4.166666666666663E-2</v>
      </c>
      <c r="R21" s="67">
        <f t="shared" si="6"/>
        <v>43959</v>
      </c>
      <c r="S21" s="62" t="s">
        <v>85</v>
      </c>
      <c r="T21" s="60">
        <v>0.29166666666666669</v>
      </c>
      <c r="U21" s="60">
        <v>0.33333333333333331</v>
      </c>
      <c r="V21" s="61">
        <f t="shared" si="7"/>
        <v>4.166666666666663E-2</v>
      </c>
      <c r="W21" s="68">
        <f t="shared" si="8"/>
        <v>0.12499999999999989</v>
      </c>
    </row>
    <row r="22" spans="1:23" x14ac:dyDescent="0.25">
      <c r="A22" s="1"/>
      <c r="B22" s="1"/>
      <c r="C22" s="102"/>
      <c r="D22" s="59">
        <v>43945</v>
      </c>
      <c r="E22" s="60">
        <v>0.29166666666666669</v>
      </c>
      <c r="F22" s="60">
        <v>0.33333333333333331</v>
      </c>
      <c r="G22" s="61">
        <f t="shared" si="1"/>
        <v>4.166666666666663E-2</v>
      </c>
      <c r="H22" s="62">
        <f t="shared" si="2"/>
        <v>43946</v>
      </c>
      <c r="I22" s="62" t="s">
        <v>84</v>
      </c>
      <c r="J22" s="63">
        <v>0.29166666666666669</v>
      </c>
      <c r="K22" s="63">
        <v>0.33333333333333331</v>
      </c>
      <c r="L22" s="61">
        <f t="shared" si="3"/>
        <v>0</v>
      </c>
      <c r="M22" s="64">
        <f t="shared" si="4"/>
        <v>43952</v>
      </c>
      <c r="N22" s="65" t="s">
        <v>85</v>
      </c>
      <c r="O22" s="66">
        <v>0.29166666666666669</v>
      </c>
      <c r="P22" s="66">
        <v>0.33333333333333331</v>
      </c>
      <c r="Q22" s="61">
        <f t="shared" si="5"/>
        <v>4.166666666666663E-2</v>
      </c>
      <c r="R22" s="67">
        <f t="shared" si="6"/>
        <v>43960</v>
      </c>
      <c r="S22" s="62" t="s">
        <v>85</v>
      </c>
      <c r="T22" s="60">
        <v>0.29166666666666669</v>
      </c>
      <c r="U22" s="60">
        <v>0.33333333333333331</v>
      </c>
      <c r="V22" s="61">
        <f t="shared" si="7"/>
        <v>4.166666666666663E-2</v>
      </c>
      <c r="W22" s="68">
        <f t="shared" si="8"/>
        <v>0.12499999999999989</v>
      </c>
    </row>
    <row r="23" spans="1:23" ht="15.75" thickBot="1" x14ac:dyDescent="0.3">
      <c r="A23" s="1"/>
      <c r="B23" s="1"/>
      <c r="C23" s="103"/>
      <c r="D23" s="59">
        <v>43946</v>
      </c>
      <c r="E23" s="60">
        <v>0.29166666666666669</v>
      </c>
      <c r="F23" s="60">
        <v>0.33333333333333331</v>
      </c>
      <c r="G23" s="61">
        <f t="shared" si="1"/>
        <v>4.166666666666663E-2</v>
      </c>
      <c r="H23" s="62">
        <f t="shared" si="2"/>
        <v>43947</v>
      </c>
      <c r="I23" s="62" t="s">
        <v>84</v>
      </c>
      <c r="J23" s="63">
        <v>0.29166666666666669</v>
      </c>
      <c r="K23" s="63">
        <v>0.33333333333333331</v>
      </c>
      <c r="L23" s="61">
        <f t="shared" si="3"/>
        <v>0</v>
      </c>
      <c r="M23" s="64">
        <f t="shared" si="4"/>
        <v>43953</v>
      </c>
      <c r="N23" s="65" t="s">
        <v>85</v>
      </c>
      <c r="O23" s="66">
        <v>0.29166666666666669</v>
      </c>
      <c r="P23" s="66">
        <v>0.33333333333333331</v>
      </c>
      <c r="Q23" s="61">
        <f t="shared" si="5"/>
        <v>4.166666666666663E-2</v>
      </c>
      <c r="R23" s="67">
        <f t="shared" si="6"/>
        <v>43961</v>
      </c>
      <c r="S23" s="62" t="s">
        <v>85</v>
      </c>
      <c r="T23" s="60">
        <v>0.29166666666666669</v>
      </c>
      <c r="U23" s="60">
        <v>0.33333333333333331</v>
      </c>
      <c r="V23" s="61">
        <f t="shared" si="7"/>
        <v>4.166666666666663E-2</v>
      </c>
      <c r="W23" s="68">
        <f t="shared" si="8"/>
        <v>0.12499999999999989</v>
      </c>
    </row>
    <row r="24" spans="1:23" ht="15.75" thickBot="1" x14ac:dyDescent="0.3">
      <c r="C24" s="95" t="s">
        <v>86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1:23" x14ac:dyDescent="0.25"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8"/>
    </row>
    <row r="26" spans="1:23" x14ac:dyDescent="0.25">
      <c r="C26" s="89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1"/>
    </row>
    <row r="27" spans="1:23" x14ac:dyDescent="0.25"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23" x14ac:dyDescent="0.25">
      <c r="C28" s="89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1"/>
    </row>
    <row r="29" spans="1:23" ht="15.75" thickBot="1" x14ac:dyDescent="0.3">
      <c r="C29" s="92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4"/>
    </row>
  </sheetData>
  <sheetProtection algorithmName="SHA-512" hashValue="1ehv4w1Ns1aSLLBI/JZqavjB+ppiABXNeVMlDulgbbFzsJ2u6WGfRRd87rZHVq3OgatR0ZCxBHBKB+BSJfjCww==" saltValue="bJl4y+IOSG6fcfp1uHNKsg==" spinCount="100000" sheet="1" selectLockedCells="1"/>
  <mergeCells count="2">
    <mergeCell ref="C24:Q24"/>
    <mergeCell ref="C25:Q29"/>
  </mergeCells>
  <dataValidations count="1">
    <dataValidation type="list" allowBlank="1" showInputMessage="1" showErrorMessage="1" sqref="I7:I23 N7:N23 S7:S23" xr:uid="{00000000-0002-0000-0D00-000000000000}">
      <formula1>"Sim, Não"</formula1>
    </dataValidation>
  </dataValidations>
  <hyperlinks>
    <hyperlink ref="A15:B15" location="'D9'!B15" display="'D9'!B15" xr:uid="{2181D4C4-5C93-413D-B1E7-0E2483AC89B9}"/>
    <hyperlink ref="A14:B14" location="'D9'!B14" display="'D9'!B14" xr:uid="{C6867DF9-12DC-4B53-8190-0ED6F5CD3925}"/>
    <hyperlink ref="A13:B13" location="'D7'!B13" display="'D7'!B13" xr:uid="{01634E89-A162-4D90-B1A8-B1AD83FBA95E}"/>
    <hyperlink ref="A12:B12" location="'D6'!B12" display="'D6'!B12" xr:uid="{4EAE53F1-B02D-4FA4-914B-159A905D5DC6}"/>
    <hyperlink ref="A11:B11" location="'D5'!B11" display="'D5'!B11" xr:uid="{E7325069-CBD7-43FD-80EC-8EBDAF3149D7}"/>
    <hyperlink ref="A10:B10" location="'D4'!B10" display="'D4'!B10" xr:uid="{3CDD937B-230F-4388-A8C2-8FDBB799C337}"/>
    <hyperlink ref="A9:B9" location="'D3'!B9" display="'D3'!B9" xr:uid="{A2F9A0B2-0094-490E-B736-E06FC1FD932D}"/>
    <hyperlink ref="A16:B16" location="'D10'!B16" display="'D10'!B16" xr:uid="{A97B55CA-0C5C-4447-9326-944D71151BAC}"/>
    <hyperlink ref="A7:B7" location="Informática!A1" display="Informática!A1" xr:uid="{87A8E39D-1090-4685-ADC7-29F93D6432A9}"/>
    <hyperlink ref="A8:B8" location="'D2'!B8" display="'D2'!B8" xr:uid="{9ABD6E7A-9BC8-4666-8921-8EEB176AAE44}"/>
    <hyperlink ref="B14" location="'Direito Civil'!A1" display="'Direito Civil'!A1" xr:uid="{C2DE2E34-5E51-4AC0-ABEB-811D69661319}"/>
    <hyperlink ref="A14" location="'D8'!B14" display="'D8'!B14" xr:uid="{B8BC6AF5-5F87-4255-993F-5364CB437A69}"/>
    <hyperlink ref="B8" location="'Direito Administrativo'!A1" display="'Direito Administrativo'!A1" xr:uid="{04E1F62A-0B2B-45B2-B364-3B15BFBBD6D8}"/>
    <hyperlink ref="B9" location="'Direito Constitucional'!A1" display="'Direito Constitucional'!A1" xr:uid="{FF8F35BB-7548-46AE-AED2-ED7951796B68}"/>
    <hyperlink ref="B10" location="'Direito Penal '!A1" display="'Direito Penal '!A1" xr:uid="{7AB0A9D8-CF62-4238-A587-47B36A2E0136}"/>
    <hyperlink ref="B11" location="'Direito Processual Penal'!A1" display="'Direito Processual Penal'!A1" xr:uid="{1839680F-FF12-49F0-ACA6-6671BB932A25}"/>
    <hyperlink ref="B12" location="'Legislação Penal Especial'!A1" display="'Legislação Penal Especial'!A1" xr:uid="{C1927926-63F0-44C3-A1BC-B1A39775456F}"/>
    <hyperlink ref="B13" location="Criminologia!A1" display="Criminologia!A1" xr:uid="{0034E957-EF79-419D-8B41-1F86337CA8FE}"/>
    <hyperlink ref="B15" location="'Direito Humanos'!A1" display="'Direito Humanos'!A1" xr:uid="{ED29D01F-95C8-44D8-B06E-46F217BCC2FA}"/>
    <hyperlink ref="B16" location="'Medicina Legal'!A1" display="'Medicina Legal'!A1" xr:uid="{C6E6B9DC-7FCC-463D-8D19-0EA9E93A7495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showGridLines="0" workbookViewId="0"/>
  </sheetViews>
  <sheetFormatPr defaultColWidth="0" defaultRowHeight="15" zeroHeight="1" x14ac:dyDescent="0.25"/>
  <cols>
    <col min="1" max="1" width="24.42578125" bestFit="1" customWidth="1"/>
    <col min="2" max="2" width="59.42578125" bestFit="1" customWidth="1"/>
    <col min="3" max="4" width="9.140625" customWidth="1"/>
    <col min="5" max="5" width="2.42578125" customWidth="1"/>
    <col min="6" max="7" width="9.140625" customWidth="1"/>
    <col min="8" max="8" width="6.7109375" customWidth="1"/>
    <col min="9" max="16384" width="9.140625" hidden="1"/>
  </cols>
  <sheetData>
    <row r="1" spans="1:8" x14ac:dyDescent="0.25">
      <c r="A1" s="20"/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x14ac:dyDescent="0.25"/>
    <row r="5" spans="1:8" x14ac:dyDescent="0.25"/>
    <row r="6" spans="1:8" ht="23.25" x14ac:dyDescent="0.35">
      <c r="A6" s="5" t="s">
        <v>214</v>
      </c>
      <c r="B6" s="6"/>
    </row>
    <row r="7" spans="1:8" x14ac:dyDescent="0.25">
      <c r="A7" s="2" t="s">
        <v>10</v>
      </c>
      <c r="B7" s="3" t="s">
        <v>215</v>
      </c>
      <c r="C7" s="3"/>
    </row>
    <row r="8" spans="1:8" x14ac:dyDescent="0.25">
      <c r="A8" s="2" t="s">
        <v>11</v>
      </c>
      <c r="B8" s="73">
        <v>43929</v>
      </c>
      <c r="C8" s="3"/>
    </row>
    <row r="9" spans="1:8" x14ac:dyDescent="0.25">
      <c r="A9" s="2" t="s">
        <v>12</v>
      </c>
      <c r="B9" s="3" t="s">
        <v>216</v>
      </c>
      <c r="C9" s="3"/>
    </row>
    <row r="10" spans="1:8" x14ac:dyDescent="0.25">
      <c r="A10" s="2" t="s">
        <v>13</v>
      </c>
      <c r="B10" s="3"/>
      <c r="C10" s="3"/>
    </row>
    <row r="11" spans="1:8" x14ac:dyDescent="0.25">
      <c r="A11" s="2" t="s">
        <v>14</v>
      </c>
      <c r="B11" t="s">
        <v>217</v>
      </c>
      <c r="C11" s="3"/>
    </row>
    <row r="12" spans="1:8" x14ac:dyDescent="0.25">
      <c r="A12" s="2" t="s">
        <v>15</v>
      </c>
      <c r="B12" s="72" t="s">
        <v>218</v>
      </c>
    </row>
    <row r="13" spans="1:8" x14ac:dyDescent="0.25">
      <c r="A13" s="2" t="s">
        <v>16</v>
      </c>
      <c r="B13" s="74" t="s">
        <v>219</v>
      </c>
      <c r="C13" s="3"/>
    </row>
    <row r="14" spans="1:8" x14ac:dyDescent="0.25">
      <c r="A14" s="2" t="s">
        <v>17</v>
      </c>
      <c r="B14" s="3" t="s">
        <v>220</v>
      </c>
      <c r="C14" s="3"/>
    </row>
    <row r="15" spans="1:8" x14ac:dyDescent="0.25">
      <c r="A15" s="2" t="s">
        <v>18</v>
      </c>
      <c r="B15" s="3" t="s">
        <v>221</v>
      </c>
    </row>
    <row r="16" spans="1:8" ht="30" x14ac:dyDescent="0.25">
      <c r="A16" s="2" t="s">
        <v>19</v>
      </c>
      <c r="B16" s="98" t="s">
        <v>222</v>
      </c>
    </row>
    <row r="17" spans="1:2" x14ac:dyDescent="0.25">
      <c r="A17" s="2" t="s">
        <v>20</v>
      </c>
      <c r="B17" s="3" t="s">
        <v>223</v>
      </c>
    </row>
    <row r="18" spans="1:2" x14ac:dyDescent="0.25"/>
    <row r="19" spans="1:2" x14ac:dyDescent="0.25"/>
    <row r="20" spans="1:2" x14ac:dyDescent="0.25"/>
    <row r="21" spans="1:2" x14ac:dyDescent="0.25"/>
    <row r="22" spans="1:2" x14ac:dyDescent="0.25"/>
    <row r="23" spans="1:2" x14ac:dyDescent="0.25"/>
    <row r="24" spans="1:2" x14ac:dyDescent="0.25"/>
    <row r="25" spans="1:2" x14ac:dyDescent="0.25"/>
    <row r="26" spans="1:2" x14ac:dyDescent="0.25"/>
    <row r="27" spans="1:2" x14ac:dyDescent="0.25"/>
    <row r="28" spans="1:2" x14ac:dyDescent="0.25"/>
    <row r="29" spans="1:2" x14ac:dyDescent="0.25"/>
    <row r="30" spans="1:2" hidden="1" x14ac:dyDescent="0.25"/>
    <row r="31" spans="1:2" hidden="1" x14ac:dyDescent="0.25"/>
    <row r="32" spans="1: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</sheetData>
  <sheetProtection algorithmName="SHA-512" hashValue="SPn4qoNwm/9t+1x80Mn5S9NZ+pb55qL0x2adiCHU+11CupImto1nvNAMCmp82U06+OW6jV1cMkAcYAjIf6t/aA==" saltValue="QkbKWYzcWsGaONFLamoagw==" spinCount="100000" sheet="1" selectLockedCells="1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showGridLines="0" workbookViewId="0">
      <selection activeCell="A4" sqref="A4"/>
    </sheetView>
  </sheetViews>
  <sheetFormatPr defaultColWidth="0" defaultRowHeight="15" zeroHeight="1" x14ac:dyDescent="0.25"/>
  <cols>
    <col min="1" max="1" width="3.140625" bestFit="1" customWidth="1"/>
    <col min="2" max="2" width="51" bestFit="1" customWidth="1"/>
    <col min="3" max="3" width="11.5703125" bestFit="1" customWidth="1"/>
    <col min="4" max="4" width="5.140625" bestFit="1" customWidth="1"/>
    <col min="5" max="5" width="13.5703125" bestFit="1" customWidth="1"/>
    <col min="6" max="6" width="14.5703125" bestFit="1" customWidth="1"/>
    <col min="7" max="7" width="15" bestFit="1" customWidth="1"/>
    <col min="8" max="8" width="13.42578125" bestFit="1" customWidth="1"/>
    <col min="9" max="9" width="3.28515625" customWidth="1"/>
    <col min="10" max="16384" width="9.140625" hidden="1"/>
  </cols>
  <sheetData>
    <row r="1" spans="1:9" s="20" customFormat="1" x14ac:dyDescent="0.25"/>
    <row r="2" spans="1:9" s="20" customFormat="1" x14ac:dyDescent="0.25"/>
    <row r="3" spans="1:9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24"/>
      <c r="B4" s="24"/>
      <c r="C4" s="24"/>
      <c r="D4" s="24"/>
      <c r="E4" s="24"/>
      <c r="F4" s="24"/>
      <c r="G4" s="24"/>
      <c r="H4" s="24"/>
    </row>
    <row r="5" spans="1:9" x14ac:dyDescent="0.25">
      <c r="A5" s="24"/>
      <c r="B5" s="24"/>
      <c r="C5" s="24"/>
      <c r="D5" s="24"/>
      <c r="E5" s="24"/>
      <c r="F5" s="24"/>
      <c r="G5" s="24"/>
      <c r="H5" s="24"/>
    </row>
    <row r="6" spans="1:9" ht="18.75" x14ac:dyDescent="0.25">
      <c r="A6" s="24"/>
      <c r="B6" s="25" t="s">
        <v>9</v>
      </c>
      <c r="C6" s="26">
        <f>'Quadro de horários'!K5</f>
        <v>1.1874999999999998</v>
      </c>
      <c r="D6" s="24"/>
      <c r="E6" s="27"/>
      <c r="F6" s="24"/>
      <c r="G6" s="24"/>
      <c r="H6" s="24"/>
    </row>
    <row r="7" spans="1:9" x14ac:dyDescent="0.25">
      <c r="A7" s="24"/>
      <c r="B7" s="24"/>
      <c r="C7" s="24"/>
      <c r="D7" s="24"/>
      <c r="E7" s="24"/>
      <c r="F7" s="28">
        <f>SUM(F10:F29)</f>
        <v>44</v>
      </c>
      <c r="G7" s="24"/>
      <c r="H7" s="24"/>
    </row>
    <row r="8" spans="1:9" x14ac:dyDescent="0.25">
      <c r="A8" s="77" t="s">
        <v>0</v>
      </c>
      <c r="B8" s="75" t="s">
        <v>1</v>
      </c>
      <c r="C8" s="75" t="s">
        <v>2</v>
      </c>
      <c r="D8" s="75" t="s">
        <v>3</v>
      </c>
      <c r="E8" s="75" t="s">
        <v>4</v>
      </c>
      <c r="F8" s="75" t="s">
        <v>5</v>
      </c>
      <c r="G8" s="75" t="s">
        <v>6</v>
      </c>
      <c r="H8" s="29" t="s">
        <v>7</v>
      </c>
    </row>
    <row r="9" spans="1:9" x14ac:dyDescent="0.25">
      <c r="A9" s="78"/>
      <c r="B9" s="76"/>
      <c r="C9" s="76"/>
      <c r="D9" s="76"/>
      <c r="E9" s="76"/>
      <c r="F9" s="76"/>
      <c r="G9" s="76"/>
      <c r="H9" s="30">
        <f>SUM(H10:H1048576)</f>
        <v>2.7083333333333335</v>
      </c>
    </row>
    <row r="10" spans="1:9" ht="15.75" x14ac:dyDescent="0.25">
      <c r="A10" s="31">
        <v>1</v>
      </c>
      <c r="B10" s="32" t="s">
        <v>87</v>
      </c>
      <c r="C10" s="33" t="s">
        <v>8</v>
      </c>
      <c r="D10" s="34">
        <v>1</v>
      </c>
      <c r="E10" s="35">
        <v>8</v>
      </c>
      <c r="F10" s="34">
        <f>E10*D10</f>
        <v>8</v>
      </c>
      <c r="G10" s="36">
        <v>0.95833333333333337</v>
      </c>
      <c r="H10" s="37">
        <v>8.3333333333333329E-2</v>
      </c>
    </row>
    <row r="11" spans="1:9" ht="15.75" x14ac:dyDescent="0.25">
      <c r="A11" s="31">
        <v>2</v>
      </c>
      <c r="B11" s="32" t="s">
        <v>88</v>
      </c>
      <c r="C11" s="33" t="s">
        <v>97</v>
      </c>
      <c r="D11" s="34">
        <v>1</v>
      </c>
      <c r="E11" s="35">
        <v>4</v>
      </c>
      <c r="F11" s="34">
        <f t="shared" ref="F11" si="0">E11*D11</f>
        <v>4</v>
      </c>
      <c r="G11" s="36">
        <f t="shared" ref="G11" si="1">$C$6/$F$7*F11</f>
        <v>0.10795454545454543</v>
      </c>
      <c r="H11" s="37">
        <v>0.125</v>
      </c>
    </row>
    <row r="12" spans="1:9" ht="15.75" x14ac:dyDescent="0.25">
      <c r="A12" s="31">
        <v>3</v>
      </c>
      <c r="B12" s="32" t="s">
        <v>89</v>
      </c>
      <c r="C12" s="33" t="s">
        <v>97</v>
      </c>
      <c r="D12" s="34">
        <v>1</v>
      </c>
      <c r="E12" s="35">
        <v>4</v>
      </c>
      <c r="F12" s="34">
        <f t="shared" ref="F12:F19" si="2">E12*D12</f>
        <v>4</v>
      </c>
      <c r="G12" s="36">
        <f t="shared" ref="G12:G19" si="3">$C$6/$F$7*F12</f>
        <v>0.10795454545454543</v>
      </c>
      <c r="H12" s="37">
        <v>0.16666666666666699</v>
      </c>
    </row>
    <row r="13" spans="1:9" ht="15.75" x14ac:dyDescent="0.25">
      <c r="A13" s="31">
        <v>4</v>
      </c>
      <c r="B13" s="32" t="s">
        <v>90</v>
      </c>
      <c r="C13" s="33" t="s">
        <v>97</v>
      </c>
      <c r="D13" s="34">
        <v>1</v>
      </c>
      <c r="E13" s="35">
        <v>4</v>
      </c>
      <c r="F13" s="34">
        <f t="shared" si="2"/>
        <v>4</v>
      </c>
      <c r="G13" s="36">
        <f t="shared" si="3"/>
        <v>0.10795454545454543</v>
      </c>
      <c r="H13" s="37">
        <v>0.20833333333333301</v>
      </c>
    </row>
    <row r="14" spans="1:9" ht="15.75" x14ac:dyDescent="0.25">
      <c r="A14" s="31">
        <v>5</v>
      </c>
      <c r="B14" s="32" t="s">
        <v>91</v>
      </c>
      <c r="C14" s="33" t="s">
        <v>97</v>
      </c>
      <c r="D14" s="34">
        <v>1</v>
      </c>
      <c r="E14" s="35">
        <v>4</v>
      </c>
      <c r="F14" s="34">
        <f t="shared" si="2"/>
        <v>4</v>
      </c>
      <c r="G14" s="36">
        <f t="shared" si="3"/>
        <v>0.10795454545454543</v>
      </c>
      <c r="H14" s="37">
        <v>0.25</v>
      </c>
    </row>
    <row r="15" spans="1:9" ht="15.75" x14ac:dyDescent="0.25">
      <c r="A15" s="31">
        <v>6</v>
      </c>
      <c r="B15" s="32" t="s">
        <v>92</v>
      </c>
      <c r="C15" s="33" t="s">
        <v>97</v>
      </c>
      <c r="D15" s="34">
        <v>1</v>
      </c>
      <c r="E15" s="35">
        <v>4</v>
      </c>
      <c r="F15" s="34">
        <f t="shared" si="2"/>
        <v>4</v>
      </c>
      <c r="G15" s="36">
        <f t="shared" si="3"/>
        <v>0.10795454545454543</v>
      </c>
      <c r="H15" s="37">
        <v>0.29166666666666702</v>
      </c>
    </row>
    <row r="16" spans="1:9" ht="15.75" x14ac:dyDescent="0.25">
      <c r="A16" s="31">
        <v>7</v>
      </c>
      <c r="B16" s="38" t="s">
        <v>93</v>
      </c>
      <c r="C16" s="33" t="s">
        <v>97</v>
      </c>
      <c r="D16" s="34">
        <v>1</v>
      </c>
      <c r="E16" s="35">
        <v>4</v>
      </c>
      <c r="F16" s="34">
        <f t="shared" si="2"/>
        <v>4</v>
      </c>
      <c r="G16" s="36">
        <f t="shared" si="3"/>
        <v>0.10795454545454543</v>
      </c>
      <c r="H16" s="37">
        <v>0.33333333333333298</v>
      </c>
    </row>
    <row r="17" spans="1:9" ht="15.75" x14ac:dyDescent="0.25">
      <c r="A17" s="31">
        <v>8</v>
      </c>
      <c r="B17" s="39" t="s">
        <v>94</v>
      </c>
      <c r="C17" s="33" t="s">
        <v>97</v>
      </c>
      <c r="D17" s="34">
        <v>1</v>
      </c>
      <c r="E17" s="35">
        <v>4</v>
      </c>
      <c r="F17" s="34">
        <f t="shared" si="2"/>
        <v>4</v>
      </c>
      <c r="G17" s="36">
        <f t="shared" si="3"/>
        <v>0.10795454545454543</v>
      </c>
      <c r="H17" s="37">
        <v>0.375</v>
      </c>
    </row>
    <row r="18" spans="1:9" ht="15.75" x14ac:dyDescent="0.25">
      <c r="A18" s="31">
        <v>9</v>
      </c>
      <c r="B18" s="39" t="s">
        <v>95</v>
      </c>
      <c r="C18" s="33" t="s">
        <v>97</v>
      </c>
      <c r="D18" s="34">
        <v>1</v>
      </c>
      <c r="E18" s="35">
        <v>4</v>
      </c>
      <c r="F18" s="34">
        <f t="shared" si="2"/>
        <v>4</v>
      </c>
      <c r="G18" s="36">
        <f t="shared" si="3"/>
        <v>0.10795454545454543</v>
      </c>
      <c r="H18" s="37">
        <v>0.41666666666666702</v>
      </c>
    </row>
    <row r="19" spans="1:9" ht="15.75" x14ac:dyDescent="0.25">
      <c r="A19" s="31">
        <v>10</v>
      </c>
      <c r="B19" s="39" t="s">
        <v>96</v>
      </c>
      <c r="C19" s="33" t="s">
        <v>97</v>
      </c>
      <c r="D19" s="34">
        <v>1</v>
      </c>
      <c r="E19" s="35">
        <v>4</v>
      </c>
      <c r="F19" s="34">
        <f t="shared" si="2"/>
        <v>4</v>
      </c>
      <c r="G19" s="36">
        <f t="shared" si="3"/>
        <v>0.10795454545454543</v>
      </c>
      <c r="H19" s="37">
        <v>0.45833333333333298</v>
      </c>
    </row>
    <row r="20" spans="1:9" ht="15.75" x14ac:dyDescent="0.25">
      <c r="A20" s="39"/>
      <c r="B20" s="39"/>
      <c r="C20" s="39"/>
      <c r="D20" s="39"/>
      <c r="E20" s="40"/>
      <c r="F20" s="34"/>
      <c r="G20" s="36"/>
      <c r="H20" s="37"/>
    </row>
    <row r="21" spans="1:9" ht="15.75" x14ac:dyDescent="0.25">
      <c r="A21" s="39"/>
      <c r="B21" s="39"/>
      <c r="C21" s="39"/>
      <c r="D21" s="39"/>
      <c r="E21" s="40"/>
      <c r="F21" s="34"/>
      <c r="G21" s="36"/>
      <c r="H21" s="37"/>
    </row>
    <row r="22" spans="1:9" ht="15.75" x14ac:dyDescent="0.25">
      <c r="A22" s="39"/>
      <c r="B22" s="39"/>
      <c r="C22" s="39"/>
      <c r="D22" s="39"/>
      <c r="E22" s="40"/>
      <c r="F22" s="34"/>
      <c r="G22" s="36"/>
      <c r="H22" s="37"/>
    </row>
    <row r="23" spans="1:9" ht="15.75" x14ac:dyDescent="0.25">
      <c r="A23" s="39"/>
      <c r="B23" s="39"/>
      <c r="C23" s="39"/>
      <c r="D23" s="39"/>
      <c r="E23" s="40"/>
      <c r="F23" s="34"/>
      <c r="G23" s="36"/>
      <c r="H23" s="41"/>
    </row>
    <row r="24" spans="1:9" ht="15.75" x14ac:dyDescent="0.25">
      <c r="A24" s="39"/>
      <c r="B24" s="39"/>
      <c r="C24" s="39"/>
      <c r="D24" s="39"/>
      <c r="E24" s="40"/>
      <c r="F24" s="34"/>
      <c r="G24" s="36"/>
      <c r="H24" s="41"/>
    </row>
    <row r="25" spans="1:9" ht="15.75" x14ac:dyDescent="0.25">
      <c r="A25" s="39"/>
      <c r="B25" s="39"/>
      <c r="C25" s="39"/>
      <c r="D25" s="39"/>
      <c r="E25" s="40"/>
      <c r="F25" s="34"/>
      <c r="G25" s="36"/>
      <c r="H25" s="41"/>
    </row>
    <row r="26" spans="1:9" ht="15.75" x14ac:dyDescent="0.25">
      <c r="A26" s="39"/>
      <c r="B26" s="39"/>
      <c r="C26" s="39"/>
      <c r="D26" s="39"/>
      <c r="E26" s="40"/>
      <c r="F26" s="34"/>
      <c r="G26" s="36"/>
      <c r="H26" s="41"/>
    </row>
    <row r="27" spans="1:9" ht="15.75" x14ac:dyDescent="0.25">
      <c r="A27" s="39"/>
      <c r="B27" s="39"/>
      <c r="C27" s="39"/>
      <c r="D27" s="39"/>
      <c r="E27" s="40"/>
      <c r="F27" s="34"/>
      <c r="G27" s="36"/>
      <c r="H27" s="41"/>
    </row>
    <row r="28" spans="1:9" ht="15.75" x14ac:dyDescent="0.25">
      <c r="A28" s="42"/>
      <c r="B28" s="42"/>
      <c r="C28" s="42"/>
      <c r="D28" s="42"/>
      <c r="E28" s="43"/>
      <c r="F28" s="34"/>
      <c r="G28" s="36"/>
      <c r="H28" s="44"/>
    </row>
    <row r="29" spans="1:9" ht="15.75" x14ac:dyDescent="0.25">
      <c r="A29" s="42"/>
      <c r="B29" s="42"/>
      <c r="C29" s="42"/>
      <c r="D29" s="42"/>
      <c r="E29" s="43"/>
      <c r="F29" s="34"/>
      <c r="G29" s="36"/>
      <c r="H29" s="44"/>
    </row>
    <row r="30" spans="1:9" ht="15.75" x14ac:dyDescent="0.25">
      <c r="A30" s="45"/>
      <c r="B30" s="45"/>
      <c r="C30" s="45"/>
      <c r="D30" s="45"/>
      <c r="E30" s="46"/>
      <c r="F30" s="47"/>
      <c r="G30" s="48"/>
      <c r="H30" s="49"/>
    </row>
    <row r="31" spans="1:9" ht="3" customHeight="1" x14ac:dyDescent="0.25">
      <c r="A31" s="4"/>
      <c r="B31" s="4"/>
      <c r="C31" s="4"/>
      <c r="D31" s="4"/>
      <c r="E31" s="4"/>
      <c r="F31" s="4"/>
      <c r="G31" s="4"/>
      <c r="H31" s="4"/>
      <c r="I31" s="4"/>
    </row>
  </sheetData>
  <sheetProtection algorithmName="SHA-512" hashValue="dOWO6BieDvUCsBvnaLsLy0owNxTqcbT4IoBhAU4Sz0Y3knmIsi/nVmKwPJne/08OZKP0XStpynzJDmxq76Sjjg==" saltValue="6Kq2xw3UHqtUResr1rpUQA==" spinCount="100000" sheet="1" selectLockedCells="1"/>
  <mergeCells count="7">
    <mergeCell ref="G8:G9"/>
    <mergeCell ref="A8:A9"/>
    <mergeCell ref="B8:B9"/>
    <mergeCell ref="C8:C9"/>
    <mergeCell ref="D8:D9"/>
    <mergeCell ref="E8:E9"/>
    <mergeCell ref="F8:F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9"/>
  <sheetViews>
    <sheetView showGridLines="0" workbookViewId="0">
      <selection activeCell="A5" sqref="A5:B6"/>
    </sheetView>
  </sheetViews>
  <sheetFormatPr defaultColWidth="0" defaultRowHeight="15" x14ac:dyDescent="0.25"/>
  <cols>
    <col min="1" max="2" width="9.140625" customWidth="1"/>
    <col min="3" max="9" width="15.85546875" customWidth="1"/>
    <col min="10" max="10" width="9.140625" customWidth="1"/>
    <col min="11" max="11" width="12.42578125" bestFit="1" customWidth="1"/>
    <col min="12" max="16384" width="9.140625" hidden="1"/>
  </cols>
  <sheetData>
    <row r="1" spans="1:1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5" spans="1:11" ht="15" customHeight="1" x14ac:dyDescent="0.25">
      <c r="A5" s="84" t="s">
        <v>21</v>
      </c>
      <c r="B5" s="84"/>
      <c r="C5" s="79">
        <f>COUNTIF(C9:C100,"Estudar")*$A$7</f>
        <v>2.0833333333333332E-2</v>
      </c>
      <c r="D5" s="79">
        <f t="shared" ref="D5:I5" si="0">COUNTIF(D9:D100,"Estudar")*$A$7</f>
        <v>0.25</v>
      </c>
      <c r="E5" s="79">
        <f t="shared" si="0"/>
        <v>0.20833333333333331</v>
      </c>
      <c r="F5" s="79">
        <f t="shared" si="0"/>
        <v>0.25</v>
      </c>
      <c r="G5" s="79">
        <f t="shared" si="0"/>
        <v>0.14583333333333331</v>
      </c>
      <c r="H5" s="79">
        <f t="shared" si="0"/>
        <v>0.29166666666666663</v>
      </c>
      <c r="I5" s="79">
        <f t="shared" si="0"/>
        <v>2.0833333333333332E-2</v>
      </c>
      <c r="J5" s="83" t="s">
        <v>69</v>
      </c>
      <c r="K5" s="79">
        <f>SUM(C5:I5)</f>
        <v>1.1874999999999998</v>
      </c>
    </row>
    <row r="6" spans="1:11" ht="15" customHeight="1" x14ac:dyDescent="0.25">
      <c r="A6" s="85"/>
      <c r="B6" s="85"/>
      <c r="C6" s="80"/>
      <c r="D6" s="80"/>
      <c r="E6" s="80"/>
      <c r="F6" s="80"/>
      <c r="G6" s="80"/>
      <c r="H6" s="80"/>
      <c r="I6" s="80"/>
      <c r="J6" s="83"/>
      <c r="K6" s="80"/>
    </row>
    <row r="7" spans="1:11" x14ac:dyDescent="0.25">
      <c r="A7" s="105">
        <v>2.0833333333333332E-2</v>
      </c>
      <c r="B7" s="106"/>
      <c r="C7" s="107"/>
      <c r="D7" s="108"/>
      <c r="E7" s="108"/>
      <c r="F7" s="108"/>
      <c r="G7" s="108"/>
      <c r="H7" s="108"/>
      <c r="I7" s="108"/>
      <c r="J7" s="24"/>
      <c r="K7" s="24"/>
    </row>
    <row r="8" spans="1:11" x14ac:dyDescent="0.25">
      <c r="A8" s="81" t="s">
        <v>22</v>
      </c>
      <c r="B8" s="82"/>
      <c r="C8" s="50" t="s">
        <v>23</v>
      </c>
      <c r="D8" s="50" t="s">
        <v>24</v>
      </c>
      <c r="E8" s="50" t="s">
        <v>25</v>
      </c>
      <c r="F8" s="50" t="s">
        <v>26</v>
      </c>
      <c r="G8" s="50" t="s">
        <v>27</v>
      </c>
      <c r="H8" s="50" t="s">
        <v>28</v>
      </c>
      <c r="I8" s="51" t="s">
        <v>29</v>
      </c>
      <c r="J8" s="24"/>
      <c r="K8" s="24"/>
    </row>
    <row r="9" spans="1:11" x14ac:dyDescent="0.25">
      <c r="A9" s="52" t="s">
        <v>30</v>
      </c>
      <c r="B9" s="52" t="s">
        <v>31</v>
      </c>
      <c r="C9" s="53" t="s">
        <v>35</v>
      </c>
      <c r="D9" s="53"/>
      <c r="E9" s="53"/>
      <c r="F9" s="53"/>
      <c r="G9" s="54"/>
      <c r="H9" s="53"/>
      <c r="I9" s="53"/>
      <c r="J9" s="24"/>
      <c r="K9" s="24"/>
    </row>
    <row r="10" spans="1:11" x14ac:dyDescent="0.25">
      <c r="A10" s="52" t="s">
        <v>31</v>
      </c>
      <c r="B10" s="52" t="s">
        <v>32</v>
      </c>
      <c r="C10" s="53"/>
      <c r="D10" s="53"/>
      <c r="E10" s="53" t="s">
        <v>33</v>
      </c>
      <c r="F10" s="53"/>
      <c r="G10" s="53"/>
      <c r="H10" s="53"/>
      <c r="I10" s="53"/>
      <c r="J10" s="24"/>
      <c r="K10" s="24"/>
    </row>
    <row r="11" spans="1:11" x14ac:dyDescent="0.25">
      <c r="A11" s="52" t="s">
        <v>32</v>
      </c>
      <c r="B11" s="52" t="s">
        <v>34</v>
      </c>
      <c r="C11" s="53"/>
      <c r="D11" s="53" t="s">
        <v>33</v>
      </c>
      <c r="E11" s="53" t="s">
        <v>33</v>
      </c>
      <c r="F11" s="53" t="s">
        <v>33</v>
      </c>
      <c r="G11" s="53" t="s">
        <v>33</v>
      </c>
      <c r="H11" s="53" t="s">
        <v>33</v>
      </c>
      <c r="I11" s="53"/>
      <c r="J11" s="24"/>
      <c r="K11" s="24"/>
    </row>
    <row r="12" spans="1:11" x14ac:dyDescent="0.25">
      <c r="A12" s="52" t="s">
        <v>34</v>
      </c>
      <c r="B12" s="52" t="s">
        <v>36</v>
      </c>
      <c r="C12" s="53"/>
      <c r="D12" s="53" t="s">
        <v>33</v>
      </c>
      <c r="E12" s="53" t="s">
        <v>33</v>
      </c>
      <c r="F12" s="53" t="s">
        <v>33</v>
      </c>
      <c r="G12" s="53" t="s">
        <v>33</v>
      </c>
      <c r="H12" s="53" t="s">
        <v>33</v>
      </c>
      <c r="I12" s="53"/>
      <c r="J12" s="24"/>
      <c r="K12" s="24"/>
    </row>
    <row r="13" spans="1:11" x14ac:dyDescent="0.25">
      <c r="A13" s="52" t="s">
        <v>36</v>
      </c>
      <c r="B13" s="52" t="s">
        <v>37</v>
      </c>
      <c r="C13" s="53"/>
      <c r="D13" s="53" t="s">
        <v>33</v>
      </c>
      <c r="E13" s="53"/>
      <c r="F13" s="53" t="s">
        <v>33</v>
      </c>
      <c r="G13" s="53" t="s">
        <v>33</v>
      </c>
      <c r="H13" s="53" t="s">
        <v>33</v>
      </c>
      <c r="I13" s="53"/>
      <c r="J13" s="24"/>
      <c r="K13" s="24"/>
    </row>
    <row r="14" spans="1:11" x14ac:dyDescent="0.25">
      <c r="A14" s="52" t="s">
        <v>37</v>
      </c>
      <c r="B14" s="52" t="s">
        <v>38</v>
      </c>
      <c r="C14" s="53"/>
      <c r="D14" s="53" t="s">
        <v>33</v>
      </c>
      <c r="E14" s="55"/>
      <c r="F14" s="53" t="s">
        <v>33</v>
      </c>
      <c r="G14" s="53" t="s">
        <v>33</v>
      </c>
      <c r="H14" s="53" t="s">
        <v>33</v>
      </c>
      <c r="I14" s="53" t="s">
        <v>33</v>
      </c>
      <c r="J14" s="24"/>
      <c r="K14" s="24"/>
    </row>
    <row r="15" spans="1:11" x14ac:dyDescent="0.25">
      <c r="A15" s="52" t="s">
        <v>38</v>
      </c>
      <c r="B15" s="52" t="s">
        <v>39</v>
      </c>
      <c r="C15" s="53"/>
      <c r="D15" s="55"/>
      <c r="E15" s="53"/>
      <c r="F15" s="55"/>
      <c r="G15" s="55"/>
      <c r="H15" s="53"/>
      <c r="I15" s="53"/>
      <c r="J15" s="24"/>
      <c r="K15" s="24"/>
    </row>
    <row r="16" spans="1:11" x14ac:dyDescent="0.25">
      <c r="A16" s="52" t="s">
        <v>39</v>
      </c>
      <c r="B16" s="52" t="s">
        <v>40</v>
      </c>
      <c r="C16" s="53"/>
      <c r="D16" s="55"/>
      <c r="E16" s="55"/>
      <c r="F16" s="55"/>
      <c r="G16" s="55"/>
      <c r="H16" s="53"/>
      <c r="I16" s="53"/>
      <c r="J16" s="24"/>
      <c r="K16" s="24"/>
    </row>
    <row r="17" spans="1:11" x14ac:dyDescent="0.25">
      <c r="A17" s="52" t="s">
        <v>40</v>
      </c>
      <c r="B17" s="52" t="s">
        <v>41</v>
      </c>
      <c r="C17" s="53"/>
      <c r="D17" s="55"/>
      <c r="E17" s="55"/>
      <c r="F17" s="55"/>
      <c r="G17" s="55"/>
      <c r="H17" s="53"/>
      <c r="I17" s="53"/>
      <c r="J17" s="24"/>
      <c r="K17" s="24"/>
    </row>
    <row r="18" spans="1:11" x14ac:dyDescent="0.25">
      <c r="A18" s="52" t="s">
        <v>41</v>
      </c>
      <c r="B18" s="52" t="s">
        <v>42</v>
      </c>
      <c r="C18" s="53"/>
      <c r="D18" s="55"/>
      <c r="E18" s="55"/>
      <c r="F18" s="55"/>
      <c r="G18" s="55"/>
      <c r="H18" s="53"/>
      <c r="I18" s="53"/>
      <c r="J18" s="24"/>
      <c r="K18" s="24"/>
    </row>
    <row r="19" spans="1:11" x14ac:dyDescent="0.25">
      <c r="A19" s="52" t="s">
        <v>42</v>
      </c>
      <c r="B19" s="52" t="s">
        <v>43</v>
      </c>
      <c r="C19" s="53"/>
      <c r="D19" s="53"/>
      <c r="E19" s="53"/>
      <c r="F19" s="53"/>
      <c r="G19" s="53"/>
      <c r="H19" s="53"/>
      <c r="I19" s="53"/>
      <c r="J19" s="24"/>
      <c r="K19" s="24"/>
    </row>
    <row r="20" spans="1:11" x14ac:dyDescent="0.25">
      <c r="A20" s="52" t="s">
        <v>43</v>
      </c>
      <c r="B20" s="52" t="s">
        <v>44</v>
      </c>
      <c r="C20" s="53"/>
      <c r="D20" s="53"/>
      <c r="E20" s="53"/>
      <c r="F20" s="53"/>
      <c r="G20" s="53"/>
      <c r="H20" s="53"/>
      <c r="I20" s="53"/>
      <c r="J20" s="24"/>
      <c r="K20" s="24"/>
    </row>
    <row r="21" spans="1:11" x14ac:dyDescent="0.25">
      <c r="A21" s="52" t="s">
        <v>44</v>
      </c>
      <c r="B21" s="52" t="s">
        <v>45</v>
      </c>
      <c r="C21" s="53"/>
      <c r="D21" s="53"/>
      <c r="E21" s="53"/>
      <c r="F21" s="53"/>
      <c r="G21" s="53"/>
      <c r="H21" s="56"/>
      <c r="I21" s="53"/>
      <c r="J21" s="24"/>
      <c r="K21" s="24"/>
    </row>
    <row r="22" spans="1:11" x14ac:dyDescent="0.25">
      <c r="A22" s="52" t="s">
        <v>45</v>
      </c>
      <c r="B22" s="52" t="s">
        <v>46</v>
      </c>
      <c r="C22" s="53"/>
      <c r="D22" s="53"/>
      <c r="E22" s="56"/>
      <c r="F22" s="53"/>
      <c r="G22" s="53"/>
      <c r="H22" s="56"/>
      <c r="I22" s="53"/>
      <c r="J22" s="24"/>
      <c r="K22" s="24"/>
    </row>
    <row r="23" spans="1:11" x14ac:dyDescent="0.25">
      <c r="A23" s="52" t="s">
        <v>46</v>
      </c>
      <c r="B23" s="52" t="s">
        <v>47</v>
      </c>
      <c r="C23" s="53"/>
      <c r="D23" s="53"/>
      <c r="E23" s="56"/>
      <c r="F23" s="53"/>
      <c r="G23" s="53"/>
      <c r="H23" s="56"/>
      <c r="I23" s="53"/>
      <c r="J23" s="24"/>
      <c r="K23" s="24"/>
    </row>
    <row r="24" spans="1:11" x14ac:dyDescent="0.25">
      <c r="A24" s="52" t="s">
        <v>47</v>
      </c>
      <c r="B24" s="52" t="s">
        <v>48</v>
      </c>
      <c r="C24" s="53"/>
      <c r="D24" s="53"/>
      <c r="E24" s="56"/>
      <c r="F24" s="53"/>
      <c r="G24" s="53"/>
      <c r="H24" s="53" t="s">
        <v>33</v>
      </c>
      <c r="I24" s="53"/>
      <c r="J24" s="24"/>
      <c r="K24" s="24"/>
    </row>
    <row r="25" spans="1:11" x14ac:dyDescent="0.25">
      <c r="A25" s="52" t="s">
        <v>48</v>
      </c>
      <c r="B25" s="52" t="s">
        <v>49</v>
      </c>
      <c r="C25" s="53"/>
      <c r="D25" s="56"/>
      <c r="E25" s="56"/>
      <c r="F25" s="56"/>
      <c r="G25" s="56"/>
      <c r="H25" s="53" t="s">
        <v>33</v>
      </c>
      <c r="I25" s="53"/>
      <c r="J25" s="24"/>
      <c r="K25" s="24"/>
    </row>
    <row r="26" spans="1:11" x14ac:dyDescent="0.25">
      <c r="A26" s="52" t="s">
        <v>49</v>
      </c>
      <c r="B26" s="52" t="s">
        <v>50</v>
      </c>
      <c r="C26" s="53"/>
      <c r="D26" s="56"/>
      <c r="E26" s="56"/>
      <c r="F26" s="56"/>
      <c r="G26" s="56"/>
      <c r="H26" s="53" t="s">
        <v>33</v>
      </c>
      <c r="I26" s="53"/>
      <c r="J26" s="24"/>
      <c r="K26" s="24"/>
    </row>
    <row r="27" spans="1:11" x14ac:dyDescent="0.25">
      <c r="A27" s="52" t="s">
        <v>50</v>
      </c>
      <c r="B27" s="52" t="s">
        <v>51</v>
      </c>
      <c r="C27" s="53"/>
      <c r="D27" s="56"/>
      <c r="E27" s="56"/>
      <c r="F27" s="56"/>
      <c r="G27" s="56"/>
      <c r="H27" s="53" t="s">
        <v>33</v>
      </c>
      <c r="I27" s="56"/>
      <c r="J27" s="24"/>
      <c r="K27" s="24"/>
    </row>
    <row r="28" spans="1:11" x14ac:dyDescent="0.25">
      <c r="A28" s="52" t="s">
        <v>51</v>
      </c>
      <c r="B28" s="52" t="s">
        <v>52</v>
      </c>
      <c r="C28" s="53"/>
      <c r="D28" s="56"/>
      <c r="E28" s="56"/>
      <c r="F28" s="56"/>
      <c r="G28" s="56"/>
      <c r="H28" s="53" t="s">
        <v>33</v>
      </c>
      <c r="I28" s="56"/>
      <c r="J28" s="24"/>
      <c r="K28" s="24"/>
    </row>
    <row r="29" spans="1:11" x14ac:dyDescent="0.25">
      <c r="A29" s="52" t="s">
        <v>52</v>
      </c>
      <c r="B29" s="52" t="s">
        <v>53</v>
      </c>
      <c r="C29" s="53"/>
      <c r="D29" s="56"/>
      <c r="E29" s="53"/>
      <c r="F29" s="56"/>
      <c r="G29" s="56"/>
      <c r="H29" s="53" t="s">
        <v>33</v>
      </c>
      <c r="I29" s="56"/>
      <c r="J29" s="24"/>
      <c r="K29" s="24"/>
    </row>
    <row r="30" spans="1:11" x14ac:dyDescent="0.25">
      <c r="A30" s="52" t="s">
        <v>53</v>
      </c>
      <c r="B30" s="52" t="s">
        <v>54</v>
      </c>
      <c r="C30" s="53"/>
      <c r="D30" s="56"/>
      <c r="E30" s="53"/>
      <c r="F30" s="56"/>
      <c r="G30" s="56"/>
      <c r="H30" s="53" t="s">
        <v>33</v>
      </c>
      <c r="I30" s="56"/>
      <c r="J30" s="24"/>
      <c r="K30" s="24"/>
    </row>
    <row r="31" spans="1:11" x14ac:dyDescent="0.25">
      <c r="A31" s="52" t="s">
        <v>54</v>
      </c>
      <c r="B31" s="52" t="s">
        <v>55</v>
      </c>
      <c r="C31" s="53"/>
      <c r="D31" s="56"/>
      <c r="E31" s="53"/>
      <c r="F31" s="56"/>
      <c r="G31" s="56"/>
      <c r="H31" s="53" t="s">
        <v>33</v>
      </c>
      <c r="I31" s="56"/>
      <c r="J31" s="24"/>
      <c r="K31" s="24"/>
    </row>
    <row r="32" spans="1:11" x14ac:dyDescent="0.25">
      <c r="A32" s="52" t="s">
        <v>55</v>
      </c>
      <c r="B32" s="52" t="s">
        <v>56</v>
      </c>
      <c r="C32" s="53"/>
      <c r="D32" s="56"/>
      <c r="E32" s="56"/>
      <c r="F32" s="56"/>
      <c r="G32" s="56"/>
      <c r="H32" s="53" t="s">
        <v>33</v>
      </c>
      <c r="I32" s="56"/>
      <c r="J32" s="24"/>
      <c r="K32" s="24"/>
    </row>
    <row r="33" spans="1:11" x14ac:dyDescent="0.25">
      <c r="A33" s="52" t="s">
        <v>56</v>
      </c>
      <c r="B33" s="52" t="s">
        <v>57</v>
      </c>
      <c r="C33" s="53"/>
      <c r="D33" s="56"/>
      <c r="E33" s="53" t="s">
        <v>33</v>
      </c>
      <c r="F33" s="56"/>
      <c r="G33" s="56"/>
      <c r="H33" s="53" t="s">
        <v>33</v>
      </c>
      <c r="I33" s="53"/>
      <c r="J33" s="24"/>
      <c r="K33" s="24"/>
    </row>
    <row r="34" spans="1:11" x14ac:dyDescent="0.25">
      <c r="A34" s="52" t="s">
        <v>57</v>
      </c>
      <c r="B34" s="52" t="s">
        <v>58</v>
      </c>
      <c r="C34" s="53"/>
      <c r="D34" s="56"/>
      <c r="E34" s="53" t="s">
        <v>33</v>
      </c>
      <c r="F34" s="56"/>
      <c r="G34" s="56"/>
      <c r="H34" s="53"/>
      <c r="I34" s="56"/>
      <c r="J34" s="24"/>
      <c r="K34" s="24"/>
    </row>
    <row r="35" spans="1:11" x14ac:dyDescent="0.25">
      <c r="A35" s="52" t="s">
        <v>58</v>
      </c>
      <c r="B35" s="52" t="s">
        <v>59</v>
      </c>
      <c r="C35" s="53"/>
      <c r="D35" s="56"/>
      <c r="E35" s="53" t="s">
        <v>33</v>
      </c>
      <c r="F35" s="56"/>
      <c r="G35" s="56"/>
      <c r="H35" s="53"/>
      <c r="I35" s="56"/>
      <c r="J35" s="24"/>
      <c r="K35" s="24"/>
    </row>
    <row r="36" spans="1:11" x14ac:dyDescent="0.25">
      <c r="A36" s="52" t="s">
        <v>59</v>
      </c>
      <c r="B36" s="52" t="s">
        <v>56</v>
      </c>
      <c r="C36" s="53"/>
      <c r="D36" s="53" t="s">
        <v>33</v>
      </c>
      <c r="E36" s="53" t="s">
        <v>33</v>
      </c>
      <c r="F36" s="53" t="s">
        <v>33</v>
      </c>
      <c r="G36" s="53" t="s">
        <v>33</v>
      </c>
      <c r="H36" s="56"/>
      <c r="I36" s="56"/>
      <c r="J36" s="24"/>
      <c r="K36" s="24"/>
    </row>
    <row r="37" spans="1:11" x14ac:dyDescent="0.25">
      <c r="A37" s="52" t="s">
        <v>56</v>
      </c>
      <c r="B37" s="52" t="s">
        <v>57</v>
      </c>
      <c r="C37" s="53"/>
      <c r="D37" s="53" t="s">
        <v>33</v>
      </c>
      <c r="E37" s="53" t="s">
        <v>33</v>
      </c>
      <c r="F37" s="53" t="s">
        <v>33</v>
      </c>
      <c r="G37" s="53" t="s">
        <v>33</v>
      </c>
      <c r="H37" s="56"/>
      <c r="I37" s="56"/>
      <c r="J37" s="24"/>
      <c r="K37" s="24"/>
    </row>
    <row r="38" spans="1:11" x14ac:dyDescent="0.25">
      <c r="A38" s="52" t="s">
        <v>57</v>
      </c>
      <c r="B38" s="52" t="s">
        <v>58</v>
      </c>
      <c r="C38" s="53"/>
      <c r="D38" s="53" t="s">
        <v>33</v>
      </c>
      <c r="E38" s="53" t="s">
        <v>33</v>
      </c>
      <c r="F38" s="53" t="s">
        <v>33</v>
      </c>
      <c r="G38" s="53" t="s">
        <v>33</v>
      </c>
      <c r="H38" s="56"/>
      <c r="I38" s="56"/>
      <c r="J38" s="24"/>
      <c r="K38" s="24"/>
    </row>
    <row r="39" spans="1:11" x14ac:dyDescent="0.25">
      <c r="A39" s="52" t="s">
        <v>58</v>
      </c>
      <c r="B39" s="52" t="s">
        <v>59</v>
      </c>
      <c r="C39" s="53"/>
      <c r="D39" s="53" t="s">
        <v>33</v>
      </c>
      <c r="E39" s="53" t="s">
        <v>33</v>
      </c>
      <c r="F39" s="53" t="s">
        <v>33</v>
      </c>
      <c r="G39" s="53"/>
      <c r="H39" s="56"/>
      <c r="I39" s="56"/>
      <c r="J39" s="24"/>
      <c r="K39" s="24"/>
    </row>
    <row r="40" spans="1:11" x14ac:dyDescent="0.25">
      <c r="A40" s="52" t="s">
        <v>59</v>
      </c>
      <c r="B40" s="52" t="s">
        <v>60</v>
      </c>
      <c r="C40" s="53"/>
      <c r="D40" s="53" t="s">
        <v>33</v>
      </c>
      <c r="E40" s="53"/>
      <c r="F40" s="53" t="s">
        <v>33</v>
      </c>
      <c r="G40" s="53"/>
      <c r="H40" s="56"/>
      <c r="I40" s="56"/>
      <c r="J40" s="24"/>
      <c r="K40" s="24"/>
    </row>
    <row r="41" spans="1:11" x14ac:dyDescent="0.25">
      <c r="A41" s="52" t="s">
        <v>60</v>
      </c>
      <c r="B41" s="52" t="s">
        <v>61</v>
      </c>
      <c r="C41" s="53"/>
      <c r="D41" s="53" t="s">
        <v>33</v>
      </c>
      <c r="E41" s="56"/>
      <c r="F41" s="53" t="s">
        <v>33</v>
      </c>
      <c r="G41" s="53"/>
      <c r="H41" s="56"/>
      <c r="I41" s="56"/>
      <c r="J41" s="24"/>
      <c r="K41" s="24"/>
    </row>
    <row r="42" spans="1:11" x14ac:dyDescent="0.25">
      <c r="A42" s="52" t="s">
        <v>61</v>
      </c>
      <c r="B42" s="52" t="s">
        <v>62</v>
      </c>
      <c r="C42" s="53"/>
      <c r="D42" s="53" t="s">
        <v>33</v>
      </c>
      <c r="E42" s="56"/>
      <c r="F42" s="53" t="s">
        <v>33</v>
      </c>
      <c r="G42" s="53"/>
      <c r="H42" s="56"/>
      <c r="I42" s="56"/>
      <c r="J42" s="24"/>
      <c r="K42" s="24"/>
    </row>
    <row r="43" spans="1:11" x14ac:dyDescent="0.25">
      <c r="A43" s="52" t="s">
        <v>62</v>
      </c>
      <c r="B43" s="52" t="s">
        <v>63</v>
      </c>
      <c r="C43" s="53"/>
      <c r="D43" s="53" t="s">
        <v>33</v>
      </c>
      <c r="E43" s="56"/>
      <c r="F43" s="53" t="s">
        <v>33</v>
      </c>
      <c r="G43" s="53"/>
      <c r="H43" s="56"/>
      <c r="I43" s="56"/>
      <c r="J43" s="24"/>
      <c r="K43" s="24"/>
    </row>
    <row r="44" spans="1:11" x14ac:dyDescent="0.25">
      <c r="A44" s="52" t="s">
        <v>63</v>
      </c>
      <c r="B44" s="52" t="s">
        <v>64</v>
      </c>
      <c r="C44" s="53"/>
      <c r="D44" s="56"/>
      <c r="E44" s="53"/>
      <c r="F44" s="57"/>
      <c r="G44" s="56"/>
      <c r="H44" s="56"/>
      <c r="I44" s="56"/>
      <c r="J44" s="24"/>
      <c r="K44" s="24"/>
    </row>
    <row r="45" spans="1:11" x14ac:dyDescent="0.25">
      <c r="A45" s="52" t="s">
        <v>64</v>
      </c>
      <c r="B45" s="52" t="s">
        <v>65</v>
      </c>
      <c r="C45" s="53"/>
      <c r="D45" s="56"/>
      <c r="E45" s="53"/>
      <c r="F45" s="57"/>
      <c r="G45" s="56"/>
      <c r="H45" s="56"/>
      <c r="I45" s="56"/>
      <c r="J45" s="24"/>
      <c r="K45" s="24"/>
    </row>
    <row r="46" spans="1:11" x14ac:dyDescent="0.25">
      <c r="A46" s="52" t="s">
        <v>65</v>
      </c>
      <c r="B46" s="52" t="s">
        <v>66</v>
      </c>
      <c r="C46" s="53"/>
      <c r="D46" s="56"/>
      <c r="E46" s="53"/>
      <c r="F46" s="57"/>
      <c r="G46" s="56"/>
      <c r="H46" s="56"/>
      <c r="I46" s="56"/>
      <c r="J46" s="24"/>
      <c r="K46" s="24"/>
    </row>
    <row r="47" spans="1:11" x14ac:dyDescent="0.25">
      <c r="A47" s="52" t="s">
        <v>66</v>
      </c>
      <c r="B47" s="52" t="s">
        <v>67</v>
      </c>
      <c r="C47" s="53"/>
      <c r="D47" s="56"/>
      <c r="E47" s="56"/>
      <c r="F47" s="57"/>
      <c r="G47" s="56"/>
      <c r="H47" s="56"/>
      <c r="I47" s="56"/>
      <c r="J47" s="24"/>
      <c r="K47" s="24"/>
    </row>
    <row r="48" spans="1:11" x14ac:dyDescent="0.25">
      <c r="A48" s="52" t="s">
        <v>67</v>
      </c>
      <c r="B48" s="52" t="s">
        <v>68</v>
      </c>
      <c r="C48" s="53"/>
      <c r="D48" s="56"/>
      <c r="E48" s="56"/>
      <c r="F48" s="57"/>
      <c r="G48" s="56"/>
      <c r="H48" s="56"/>
      <c r="I48" s="56"/>
    </row>
    <row r="49" spans="1:9" x14ac:dyDescent="0.25">
      <c r="A49" s="24"/>
      <c r="B49" s="24"/>
      <c r="C49" s="24"/>
      <c r="D49" s="24"/>
      <c r="E49" s="24"/>
      <c r="F49" s="24"/>
      <c r="G49" s="24"/>
      <c r="H49" s="24"/>
      <c r="I49" s="24"/>
    </row>
  </sheetData>
  <sheetProtection algorithmName="SHA-512" hashValue="1xejYZOWy+ZHon7OEZ2QVcKWHBtH+zIFRle2kH69Ef8+09qq5ejSgZ13UlgGBHoTERGDkRASVAvwSPP7rbyT2A==" saltValue="DSVgiVzF3khb4G/hJfrASQ==" spinCount="100000" sheet="1" selectLockedCells="1"/>
  <mergeCells count="11">
    <mergeCell ref="H5:H6"/>
    <mergeCell ref="I5:I6"/>
    <mergeCell ref="A8:B8"/>
    <mergeCell ref="J5:J6"/>
    <mergeCell ref="K5:K6"/>
    <mergeCell ref="A5:B6"/>
    <mergeCell ref="C5:C6"/>
    <mergeCell ref="D5:D6"/>
    <mergeCell ref="E5:E6"/>
    <mergeCell ref="F5:F6"/>
    <mergeCell ref="G5:G6"/>
  </mergeCells>
  <conditionalFormatting sqref="C9:I10 C11:E30 H11:I30">
    <cfRule type="cellIs" dxfId="51" priority="52" operator="equal">
      <formula>"Estudar"</formula>
    </cfRule>
  </conditionalFormatting>
  <conditionalFormatting sqref="C31">
    <cfRule type="cellIs" dxfId="50" priority="51" operator="equal">
      <formula>"Estudar"</formula>
    </cfRule>
  </conditionalFormatting>
  <conditionalFormatting sqref="C32">
    <cfRule type="cellIs" dxfId="49" priority="50" operator="equal">
      <formula>"Estudar"</formula>
    </cfRule>
  </conditionalFormatting>
  <conditionalFormatting sqref="C33">
    <cfRule type="cellIs" dxfId="48" priority="49" operator="equal">
      <formula>"Estudar"</formula>
    </cfRule>
  </conditionalFormatting>
  <conditionalFormatting sqref="C34">
    <cfRule type="cellIs" dxfId="47" priority="48" operator="equal">
      <formula>"Estudar"</formula>
    </cfRule>
  </conditionalFormatting>
  <conditionalFormatting sqref="C35">
    <cfRule type="cellIs" dxfId="46" priority="47" operator="equal">
      <formula>"Estudar"</formula>
    </cfRule>
  </conditionalFormatting>
  <conditionalFormatting sqref="C36">
    <cfRule type="cellIs" dxfId="45" priority="46" operator="equal">
      <formula>"Estudar"</formula>
    </cfRule>
  </conditionalFormatting>
  <conditionalFormatting sqref="C37">
    <cfRule type="cellIs" dxfId="44" priority="45" operator="equal">
      <formula>"Estudar"</formula>
    </cfRule>
  </conditionalFormatting>
  <conditionalFormatting sqref="C38">
    <cfRule type="cellIs" dxfId="43" priority="44" operator="equal">
      <formula>"Estudar"</formula>
    </cfRule>
  </conditionalFormatting>
  <conditionalFormatting sqref="C39">
    <cfRule type="cellIs" dxfId="42" priority="43" operator="equal">
      <formula>"Estudar"</formula>
    </cfRule>
  </conditionalFormatting>
  <conditionalFormatting sqref="C40">
    <cfRule type="cellIs" dxfId="41" priority="42" operator="equal">
      <formula>"Estudar"</formula>
    </cfRule>
  </conditionalFormatting>
  <conditionalFormatting sqref="C41">
    <cfRule type="cellIs" dxfId="40" priority="41" operator="equal">
      <formula>"Estudar"</formula>
    </cfRule>
  </conditionalFormatting>
  <conditionalFormatting sqref="C42">
    <cfRule type="cellIs" dxfId="39" priority="40" operator="equal">
      <formula>"Estudar"</formula>
    </cfRule>
  </conditionalFormatting>
  <conditionalFormatting sqref="C43">
    <cfRule type="cellIs" dxfId="38" priority="39" operator="equal">
      <formula>"Estudar"</formula>
    </cfRule>
  </conditionalFormatting>
  <conditionalFormatting sqref="C44">
    <cfRule type="cellIs" dxfId="37" priority="38" operator="equal">
      <formula>"Estudar"</formula>
    </cfRule>
  </conditionalFormatting>
  <conditionalFormatting sqref="C45">
    <cfRule type="cellIs" dxfId="36" priority="37" operator="equal">
      <formula>"Estudar"</formula>
    </cfRule>
  </conditionalFormatting>
  <conditionalFormatting sqref="C46">
    <cfRule type="cellIs" dxfId="35" priority="36" operator="equal">
      <formula>"Estudar"</formula>
    </cfRule>
  </conditionalFormatting>
  <conditionalFormatting sqref="C47">
    <cfRule type="cellIs" dxfId="34" priority="35" operator="equal">
      <formula>"Estudar"</formula>
    </cfRule>
  </conditionalFormatting>
  <conditionalFormatting sqref="C48">
    <cfRule type="cellIs" dxfId="33" priority="34" operator="equal">
      <formula>"Estudar"</formula>
    </cfRule>
  </conditionalFormatting>
  <conditionalFormatting sqref="E33:E34">
    <cfRule type="cellIs" dxfId="32" priority="20" operator="equal">
      <formula>"Estudar"</formula>
    </cfRule>
  </conditionalFormatting>
  <conditionalFormatting sqref="E35">
    <cfRule type="cellIs" dxfId="31" priority="19" operator="equal">
      <formula>"Estudar"</formula>
    </cfRule>
  </conditionalFormatting>
  <conditionalFormatting sqref="E36">
    <cfRule type="cellIs" dxfId="30" priority="18" operator="equal">
      <formula>"Estudar"</formula>
    </cfRule>
  </conditionalFormatting>
  <conditionalFormatting sqref="D37:D41">
    <cfRule type="cellIs" dxfId="29" priority="33" operator="equal">
      <formula>"Estudar"</formula>
    </cfRule>
  </conditionalFormatting>
  <conditionalFormatting sqref="E31">
    <cfRule type="cellIs" dxfId="28" priority="32" operator="equal">
      <formula>"Estudar"</formula>
    </cfRule>
  </conditionalFormatting>
  <conditionalFormatting sqref="E44">
    <cfRule type="cellIs" dxfId="27" priority="31" operator="equal">
      <formula>"Estudar"</formula>
    </cfRule>
  </conditionalFormatting>
  <conditionalFormatting sqref="E46">
    <cfRule type="cellIs" dxfId="26" priority="30" operator="equal">
      <formula>"Estudar"</formula>
    </cfRule>
  </conditionalFormatting>
  <conditionalFormatting sqref="E45">
    <cfRule type="cellIs" dxfId="25" priority="29" operator="equal">
      <formula>"Estudar"</formula>
    </cfRule>
  </conditionalFormatting>
  <conditionalFormatting sqref="H31">
    <cfRule type="cellIs" dxfId="24" priority="28" operator="equal">
      <formula>"Estudar"</formula>
    </cfRule>
  </conditionalFormatting>
  <conditionalFormatting sqref="H32">
    <cfRule type="cellIs" dxfId="23" priority="27" operator="equal">
      <formula>"Estudar"</formula>
    </cfRule>
  </conditionalFormatting>
  <conditionalFormatting sqref="H33">
    <cfRule type="cellIs" dxfId="22" priority="26" operator="equal">
      <formula>"Estudar"</formula>
    </cfRule>
  </conditionalFormatting>
  <conditionalFormatting sqref="H34">
    <cfRule type="cellIs" dxfId="21" priority="25" operator="equal">
      <formula>"Estudar"</formula>
    </cfRule>
  </conditionalFormatting>
  <conditionalFormatting sqref="H35">
    <cfRule type="cellIs" dxfId="20" priority="24" operator="equal">
      <formula>"Estudar"</formula>
    </cfRule>
  </conditionalFormatting>
  <conditionalFormatting sqref="D36">
    <cfRule type="cellIs" dxfId="19" priority="23" operator="equal">
      <formula>"Estudar"</formula>
    </cfRule>
  </conditionalFormatting>
  <conditionalFormatting sqref="D42">
    <cfRule type="cellIs" dxfId="18" priority="22" operator="equal">
      <formula>"Estudar"</formula>
    </cfRule>
  </conditionalFormatting>
  <conditionalFormatting sqref="D43">
    <cfRule type="cellIs" dxfId="17" priority="21" operator="equal">
      <formula>"Estudar"</formula>
    </cfRule>
  </conditionalFormatting>
  <conditionalFormatting sqref="E37">
    <cfRule type="cellIs" dxfId="16" priority="17" operator="equal">
      <formula>"Estudar"</formula>
    </cfRule>
  </conditionalFormatting>
  <conditionalFormatting sqref="E38">
    <cfRule type="cellIs" dxfId="15" priority="16" operator="equal">
      <formula>"Estudar"</formula>
    </cfRule>
  </conditionalFormatting>
  <conditionalFormatting sqref="E39">
    <cfRule type="cellIs" dxfId="14" priority="15" operator="equal">
      <formula>"Estudar"</formula>
    </cfRule>
  </conditionalFormatting>
  <conditionalFormatting sqref="E40">
    <cfRule type="cellIs" dxfId="13" priority="14" operator="equal">
      <formula>"Estudar"</formula>
    </cfRule>
  </conditionalFormatting>
  <conditionalFormatting sqref="F11:F30">
    <cfRule type="cellIs" dxfId="12" priority="13" operator="equal">
      <formula>"Estudar"</formula>
    </cfRule>
  </conditionalFormatting>
  <conditionalFormatting sqref="F37:F41">
    <cfRule type="cellIs" dxfId="11" priority="12" operator="equal">
      <formula>"Estudar"</formula>
    </cfRule>
  </conditionalFormatting>
  <conditionalFormatting sqref="F36">
    <cfRule type="cellIs" dxfId="10" priority="11" operator="equal">
      <formula>"Estudar"</formula>
    </cfRule>
  </conditionalFormatting>
  <conditionalFormatting sqref="F42">
    <cfRule type="cellIs" dxfId="9" priority="10" operator="equal">
      <formula>"Estudar"</formula>
    </cfRule>
  </conditionalFormatting>
  <conditionalFormatting sqref="F43">
    <cfRule type="cellIs" dxfId="8" priority="9" operator="equal">
      <formula>"Estudar"</formula>
    </cfRule>
  </conditionalFormatting>
  <conditionalFormatting sqref="G11:G30">
    <cfRule type="cellIs" dxfId="7" priority="8" operator="equal">
      <formula>"Estudar"</formula>
    </cfRule>
  </conditionalFormatting>
  <conditionalFormatting sqref="G39:G41">
    <cfRule type="cellIs" dxfId="6" priority="7" operator="equal">
      <formula>"Estudar"</formula>
    </cfRule>
  </conditionalFormatting>
  <conditionalFormatting sqref="G36">
    <cfRule type="cellIs" dxfId="5" priority="4" operator="equal">
      <formula>"Estudar"</formula>
    </cfRule>
  </conditionalFormatting>
  <conditionalFormatting sqref="G42">
    <cfRule type="cellIs" dxfId="4" priority="6" operator="equal">
      <formula>"Estudar"</formula>
    </cfRule>
  </conditionalFormatting>
  <conditionalFormatting sqref="G43">
    <cfRule type="cellIs" dxfId="3" priority="5" operator="equal">
      <formula>"Estudar"</formula>
    </cfRule>
  </conditionalFormatting>
  <conditionalFormatting sqref="G37">
    <cfRule type="cellIs" dxfId="2" priority="3" operator="equal">
      <formula>"Estudar"</formula>
    </cfRule>
  </conditionalFormatting>
  <conditionalFormatting sqref="G38">
    <cfRule type="cellIs" dxfId="1" priority="2" operator="equal">
      <formula>"Estudar"</formula>
    </cfRule>
  </conditionalFormatting>
  <conditionalFormatting sqref="I33">
    <cfRule type="cellIs" dxfId="0" priority="1" operator="equal">
      <formula>"Estudar"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2"/>
  <sheetViews>
    <sheetView showGridLines="0" tabSelected="1" workbookViewId="0">
      <selection activeCell="B8" sqref="B8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38.85546875" bestFit="1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2.140625" customWidth="1"/>
    <col min="25" max="16384" width="9.140625" hidden="1"/>
  </cols>
  <sheetData>
    <row r="1" spans="1:2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5" spans="1:23" x14ac:dyDescent="0.25">
      <c r="A5" s="1"/>
      <c r="B5" s="1"/>
      <c r="C5" s="7"/>
      <c r="D5" s="8"/>
      <c r="E5" s="9" t="s">
        <v>70</v>
      </c>
      <c r="F5" s="9"/>
      <c r="G5" s="10" t="s">
        <v>71</v>
      </c>
      <c r="H5" s="9"/>
      <c r="I5" s="9"/>
      <c r="J5" s="9" t="s">
        <v>72</v>
      </c>
      <c r="K5" s="9"/>
      <c r="L5" s="10" t="s">
        <v>73</v>
      </c>
      <c r="M5" s="8"/>
      <c r="N5" s="9"/>
      <c r="O5" s="9" t="s">
        <v>74</v>
      </c>
      <c r="P5" s="9"/>
      <c r="Q5" s="10"/>
      <c r="R5" s="8"/>
      <c r="S5" s="9"/>
      <c r="T5" s="9" t="s">
        <v>75</v>
      </c>
      <c r="U5" s="9"/>
      <c r="V5" s="10"/>
      <c r="W5" s="11" t="s">
        <v>76</v>
      </c>
    </row>
    <row r="6" spans="1:23" ht="30" x14ac:dyDescent="0.25">
      <c r="A6" s="22" t="s">
        <v>0</v>
      </c>
      <c r="B6" s="23" t="s">
        <v>77</v>
      </c>
      <c r="C6" s="12" t="s">
        <v>78</v>
      </c>
      <c r="D6" s="13" t="s">
        <v>79</v>
      </c>
      <c r="E6" s="14" t="s">
        <v>80</v>
      </c>
      <c r="F6" s="14" t="s">
        <v>81</v>
      </c>
      <c r="G6" s="15">
        <f>SUM(G7:G25)</f>
        <v>0.79166666666666596</v>
      </c>
      <c r="H6" s="16" t="s">
        <v>82</v>
      </c>
      <c r="I6" s="17" t="s">
        <v>83</v>
      </c>
      <c r="J6" s="14" t="s">
        <v>80</v>
      </c>
      <c r="K6" s="14" t="s">
        <v>81</v>
      </c>
      <c r="L6" s="15">
        <f>SUM(L7:L25)</f>
        <v>0</v>
      </c>
      <c r="M6" s="18" t="s">
        <v>82</v>
      </c>
      <c r="N6" s="16" t="s">
        <v>83</v>
      </c>
      <c r="O6" s="14" t="s">
        <v>80</v>
      </c>
      <c r="P6" s="14" t="s">
        <v>81</v>
      </c>
      <c r="Q6" s="15">
        <f>SUM(Q7:Q25)</f>
        <v>0.79166666666666596</v>
      </c>
      <c r="R6" s="16" t="s">
        <v>82</v>
      </c>
      <c r="S6" s="16" t="s">
        <v>83</v>
      </c>
      <c r="T6" s="14" t="s">
        <v>80</v>
      </c>
      <c r="U6" s="14" t="s">
        <v>81</v>
      </c>
      <c r="V6" s="15">
        <f>SUM(V7:V25)</f>
        <v>0.79166666666666596</v>
      </c>
      <c r="W6" s="19">
        <f>SUM(W7:W25)</f>
        <v>2.3749999999999991</v>
      </c>
    </row>
    <row r="7" spans="1:23" ht="45" x14ac:dyDescent="0.25">
      <c r="A7" s="58">
        <v>1</v>
      </c>
      <c r="B7" s="58" t="str">
        <f>Cronograma!B10</f>
        <v>Informática</v>
      </c>
      <c r="C7" s="100" t="s">
        <v>98</v>
      </c>
      <c r="D7" s="59">
        <v>43930</v>
      </c>
      <c r="E7" s="60">
        <v>0.29166666666666669</v>
      </c>
      <c r="F7" s="60">
        <v>0.33333333333333331</v>
      </c>
      <c r="G7" s="61">
        <f>F7-E7</f>
        <v>4.166666666666663E-2</v>
      </c>
      <c r="H7" s="62">
        <f t="shared" ref="H7" si="0">IF(D7="","",D7+DAY(1))</f>
        <v>43931</v>
      </c>
      <c r="I7" s="62" t="s">
        <v>84</v>
      </c>
      <c r="J7" s="63">
        <v>0.29166666666666669</v>
      </c>
      <c r="K7" s="63">
        <v>0.33333333333333331</v>
      </c>
      <c r="L7" s="61">
        <f>IF(I7="sim",K7-J7,0)</f>
        <v>0</v>
      </c>
      <c r="M7" s="64">
        <f>IF(D7="","",D7+DAY(7))</f>
        <v>43937</v>
      </c>
      <c r="N7" s="65" t="s">
        <v>85</v>
      </c>
      <c r="O7" s="66">
        <v>0.29166666666666669</v>
      </c>
      <c r="P7" s="66">
        <v>0.33333333333333331</v>
      </c>
      <c r="Q7" s="61">
        <f>IF(N7="sim",P7-O7,0)</f>
        <v>4.166666666666663E-2</v>
      </c>
      <c r="R7" s="67">
        <f>IF(D7="","",D7+DAY(15))</f>
        <v>43945</v>
      </c>
      <c r="S7" s="62" t="s">
        <v>85</v>
      </c>
      <c r="T7" s="60">
        <v>0.29166666666666669</v>
      </c>
      <c r="U7" s="60">
        <v>0.33333333333333331</v>
      </c>
      <c r="V7" s="61">
        <f>IF(S7="sim",U7-T7,0)</f>
        <v>4.166666666666663E-2</v>
      </c>
      <c r="W7" s="68">
        <f>G7+L7+Q7+V7</f>
        <v>0.12499999999999989</v>
      </c>
    </row>
    <row r="8" spans="1:23" ht="75" x14ac:dyDescent="0.25">
      <c r="A8" s="69">
        <v>2</v>
      </c>
      <c r="B8" s="69" t="str">
        <f>Cronograma!B11</f>
        <v>Direito Administrativo</v>
      </c>
      <c r="C8" s="101" t="s">
        <v>99</v>
      </c>
      <c r="D8" s="59">
        <v>43931</v>
      </c>
      <c r="E8" s="60">
        <v>0.29166666666666669</v>
      </c>
      <c r="F8" s="60">
        <v>0.33333333333333331</v>
      </c>
      <c r="G8" s="61">
        <f t="shared" ref="G8:G25" si="1">F8-E8</f>
        <v>4.166666666666663E-2</v>
      </c>
      <c r="H8" s="62">
        <f t="shared" ref="H8:H25" si="2">IF(D8="","",D8+DAY(1))</f>
        <v>43932</v>
      </c>
      <c r="I8" s="62" t="s">
        <v>84</v>
      </c>
      <c r="J8" s="63">
        <v>0.29166666666666669</v>
      </c>
      <c r="K8" s="63">
        <v>0.33333333333333331</v>
      </c>
      <c r="L8" s="61">
        <f t="shared" ref="L8:L25" si="3">IF(I8="sim",K8-J8,0)</f>
        <v>0</v>
      </c>
      <c r="M8" s="64">
        <f t="shared" ref="M8:M25" si="4">IF(D8="","",D8+DAY(7))</f>
        <v>43938</v>
      </c>
      <c r="N8" s="65" t="s">
        <v>85</v>
      </c>
      <c r="O8" s="66">
        <v>0.29166666666666669</v>
      </c>
      <c r="P8" s="66">
        <v>0.33333333333333331</v>
      </c>
      <c r="Q8" s="61">
        <f t="shared" ref="Q8:Q25" si="5">IF(N8="sim",P8-O8,0)</f>
        <v>4.166666666666663E-2</v>
      </c>
      <c r="R8" s="67">
        <f t="shared" ref="R8:R25" si="6">IF(D8="","",D8+DAY(15))</f>
        <v>43946</v>
      </c>
      <c r="S8" s="62" t="s">
        <v>85</v>
      </c>
      <c r="T8" s="60">
        <v>0.29166666666666669</v>
      </c>
      <c r="U8" s="60">
        <v>0.33333333333333331</v>
      </c>
      <c r="V8" s="61">
        <f t="shared" ref="V8:V25" si="7">IF(S8="sim",U8-T8,0)</f>
        <v>4.166666666666663E-2</v>
      </c>
      <c r="W8" s="68">
        <f t="shared" ref="W8:W25" si="8">G8+L8+Q8+V8</f>
        <v>0.12499999999999989</v>
      </c>
    </row>
    <row r="9" spans="1:23" ht="45" x14ac:dyDescent="0.25">
      <c r="A9" s="69">
        <v>3</v>
      </c>
      <c r="B9" s="69" t="str">
        <f>Cronograma!B12</f>
        <v xml:space="preserve">Direito Constitucional </v>
      </c>
      <c r="C9" s="101" t="s">
        <v>100</v>
      </c>
      <c r="D9" s="59">
        <v>43932</v>
      </c>
      <c r="E9" s="60">
        <v>0.29166666666666669</v>
      </c>
      <c r="F9" s="60">
        <v>0.33333333333333331</v>
      </c>
      <c r="G9" s="61">
        <f t="shared" si="1"/>
        <v>4.166666666666663E-2</v>
      </c>
      <c r="H9" s="62">
        <f t="shared" si="2"/>
        <v>43933</v>
      </c>
      <c r="I9" s="62" t="s">
        <v>84</v>
      </c>
      <c r="J9" s="63">
        <v>0.29166666666666669</v>
      </c>
      <c r="K9" s="63">
        <v>0.33333333333333331</v>
      </c>
      <c r="L9" s="61">
        <f t="shared" si="3"/>
        <v>0</v>
      </c>
      <c r="M9" s="64">
        <f t="shared" si="4"/>
        <v>43939</v>
      </c>
      <c r="N9" s="65" t="s">
        <v>85</v>
      </c>
      <c r="O9" s="66">
        <v>0.29166666666666669</v>
      </c>
      <c r="P9" s="66">
        <v>0.33333333333333331</v>
      </c>
      <c r="Q9" s="61">
        <f t="shared" si="5"/>
        <v>4.166666666666663E-2</v>
      </c>
      <c r="R9" s="67">
        <f t="shared" si="6"/>
        <v>43947</v>
      </c>
      <c r="S9" s="62" t="s">
        <v>85</v>
      </c>
      <c r="T9" s="60">
        <v>0.29166666666666669</v>
      </c>
      <c r="U9" s="60">
        <v>0.33333333333333331</v>
      </c>
      <c r="V9" s="61">
        <f t="shared" si="7"/>
        <v>4.166666666666663E-2</v>
      </c>
      <c r="W9" s="68">
        <f t="shared" si="8"/>
        <v>0.12499999999999989</v>
      </c>
    </row>
    <row r="10" spans="1:23" ht="45" x14ac:dyDescent="0.25">
      <c r="A10" s="69">
        <v>4</v>
      </c>
      <c r="B10" s="69" t="str">
        <f>Cronograma!B13</f>
        <v xml:space="preserve">Direito Penal </v>
      </c>
      <c r="C10" s="101" t="s">
        <v>101</v>
      </c>
      <c r="D10" s="59">
        <v>43933</v>
      </c>
      <c r="E10" s="60">
        <v>0.29166666666666669</v>
      </c>
      <c r="F10" s="60">
        <v>0.33333333333333331</v>
      </c>
      <c r="G10" s="61">
        <f t="shared" si="1"/>
        <v>4.166666666666663E-2</v>
      </c>
      <c r="H10" s="62">
        <f t="shared" si="2"/>
        <v>43934</v>
      </c>
      <c r="I10" s="62" t="s">
        <v>84</v>
      </c>
      <c r="J10" s="63">
        <v>0.29166666666666669</v>
      </c>
      <c r="K10" s="63">
        <v>0.33333333333333331</v>
      </c>
      <c r="L10" s="61">
        <f t="shared" si="3"/>
        <v>0</v>
      </c>
      <c r="M10" s="64">
        <f t="shared" si="4"/>
        <v>43940</v>
      </c>
      <c r="N10" s="65" t="s">
        <v>85</v>
      </c>
      <c r="O10" s="66">
        <v>0.29166666666666669</v>
      </c>
      <c r="P10" s="66">
        <v>0.33333333333333331</v>
      </c>
      <c r="Q10" s="61">
        <f t="shared" si="5"/>
        <v>4.166666666666663E-2</v>
      </c>
      <c r="R10" s="67">
        <f t="shared" si="6"/>
        <v>43948</v>
      </c>
      <c r="S10" s="62" t="s">
        <v>85</v>
      </c>
      <c r="T10" s="60">
        <v>0.29166666666666669</v>
      </c>
      <c r="U10" s="60">
        <v>0.33333333333333331</v>
      </c>
      <c r="V10" s="61">
        <f t="shared" si="7"/>
        <v>4.166666666666663E-2</v>
      </c>
      <c r="W10" s="68">
        <f t="shared" si="8"/>
        <v>0.12499999999999989</v>
      </c>
    </row>
    <row r="11" spans="1:23" ht="60" x14ac:dyDescent="0.25">
      <c r="A11" s="69">
        <v>5</v>
      </c>
      <c r="B11" s="69" t="str">
        <f>Cronograma!B14</f>
        <v>Direito Processual Penal</v>
      </c>
      <c r="C11" s="101" t="s">
        <v>102</v>
      </c>
      <c r="D11" s="59">
        <v>43934</v>
      </c>
      <c r="E11" s="60">
        <v>0.29166666666666669</v>
      </c>
      <c r="F11" s="60">
        <v>0.33333333333333331</v>
      </c>
      <c r="G11" s="61">
        <f t="shared" si="1"/>
        <v>4.166666666666663E-2</v>
      </c>
      <c r="H11" s="62">
        <f t="shared" si="2"/>
        <v>43935</v>
      </c>
      <c r="I11" s="62" t="s">
        <v>84</v>
      </c>
      <c r="J11" s="63">
        <v>0.29166666666666669</v>
      </c>
      <c r="K11" s="63">
        <v>0.33333333333333331</v>
      </c>
      <c r="L11" s="61">
        <f t="shared" si="3"/>
        <v>0</v>
      </c>
      <c r="M11" s="64">
        <f t="shared" si="4"/>
        <v>43941</v>
      </c>
      <c r="N11" s="65" t="s">
        <v>85</v>
      </c>
      <c r="O11" s="66">
        <v>0.29166666666666669</v>
      </c>
      <c r="P11" s="66">
        <v>0.33333333333333331</v>
      </c>
      <c r="Q11" s="61">
        <f t="shared" si="5"/>
        <v>4.166666666666663E-2</v>
      </c>
      <c r="R11" s="67">
        <f t="shared" si="6"/>
        <v>43949</v>
      </c>
      <c r="S11" s="62" t="s">
        <v>85</v>
      </c>
      <c r="T11" s="60">
        <v>0.29166666666666669</v>
      </c>
      <c r="U11" s="60">
        <v>0.33333333333333331</v>
      </c>
      <c r="V11" s="61">
        <f t="shared" si="7"/>
        <v>4.166666666666663E-2</v>
      </c>
      <c r="W11" s="68">
        <f t="shared" si="8"/>
        <v>0.12499999999999989</v>
      </c>
    </row>
    <row r="12" spans="1:23" ht="45" x14ac:dyDescent="0.25">
      <c r="A12" s="69">
        <v>6</v>
      </c>
      <c r="B12" s="69" t="str">
        <f>Cronograma!B15</f>
        <v>Legislação Penal Especial</v>
      </c>
      <c r="C12" s="101" t="s">
        <v>103</v>
      </c>
      <c r="D12" s="59">
        <v>43935</v>
      </c>
      <c r="E12" s="60">
        <v>0.29166666666666669</v>
      </c>
      <c r="F12" s="60">
        <v>0.33333333333333331</v>
      </c>
      <c r="G12" s="61">
        <f t="shared" si="1"/>
        <v>4.166666666666663E-2</v>
      </c>
      <c r="H12" s="62">
        <f t="shared" si="2"/>
        <v>43936</v>
      </c>
      <c r="I12" s="62" t="s">
        <v>84</v>
      </c>
      <c r="J12" s="63">
        <v>0.29166666666666669</v>
      </c>
      <c r="K12" s="63">
        <v>0.33333333333333331</v>
      </c>
      <c r="L12" s="61">
        <f t="shared" si="3"/>
        <v>0</v>
      </c>
      <c r="M12" s="64">
        <f t="shared" si="4"/>
        <v>43942</v>
      </c>
      <c r="N12" s="65" t="s">
        <v>85</v>
      </c>
      <c r="O12" s="66">
        <v>0.29166666666666669</v>
      </c>
      <c r="P12" s="66">
        <v>0.33333333333333331</v>
      </c>
      <c r="Q12" s="61">
        <f t="shared" si="5"/>
        <v>4.166666666666663E-2</v>
      </c>
      <c r="R12" s="67">
        <f t="shared" si="6"/>
        <v>43950</v>
      </c>
      <c r="S12" s="62" t="s">
        <v>85</v>
      </c>
      <c r="T12" s="60">
        <v>0.29166666666666669</v>
      </c>
      <c r="U12" s="60">
        <v>0.33333333333333331</v>
      </c>
      <c r="V12" s="61">
        <f t="shared" si="7"/>
        <v>4.166666666666663E-2</v>
      </c>
      <c r="W12" s="68">
        <f t="shared" si="8"/>
        <v>0.12499999999999989</v>
      </c>
    </row>
    <row r="13" spans="1:23" ht="45" x14ac:dyDescent="0.25">
      <c r="A13" s="69">
        <v>7</v>
      </c>
      <c r="B13" s="69" t="str">
        <f>Cronograma!B16</f>
        <v>Criminologia</v>
      </c>
      <c r="C13" s="101" t="s">
        <v>104</v>
      </c>
      <c r="D13" s="59">
        <v>43936</v>
      </c>
      <c r="E13" s="60">
        <v>0.29166666666666669</v>
      </c>
      <c r="F13" s="60">
        <v>0.33333333333333331</v>
      </c>
      <c r="G13" s="61">
        <f t="shared" si="1"/>
        <v>4.166666666666663E-2</v>
      </c>
      <c r="H13" s="62">
        <f t="shared" si="2"/>
        <v>43937</v>
      </c>
      <c r="I13" s="62" t="s">
        <v>84</v>
      </c>
      <c r="J13" s="63">
        <v>0.29166666666666669</v>
      </c>
      <c r="K13" s="63">
        <v>0.33333333333333331</v>
      </c>
      <c r="L13" s="61">
        <f t="shared" si="3"/>
        <v>0</v>
      </c>
      <c r="M13" s="64">
        <f t="shared" si="4"/>
        <v>43943</v>
      </c>
      <c r="N13" s="65" t="s">
        <v>85</v>
      </c>
      <c r="O13" s="66">
        <v>0.29166666666666669</v>
      </c>
      <c r="P13" s="66">
        <v>0.33333333333333331</v>
      </c>
      <c r="Q13" s="61">
        <f t="shared" si="5"/>
        <v>4.166666666666663E-2</v>
      </c>
      <c r="R13" s="67">
        <f t="shared" si="6"/>
        <v>43951</v>
      </c>
      <c r="S13" s="62" t="s">
        <v>85</v>
      </c>
      <c r="T13" s="60">
        <v>0.29166666666666669</v>
      </c>
      <c r="U13" s="60">
        <v>0.33333333333333331</v>
      </c>
      <c r="V13" s="61">
        <f t="shared" si="7"/>
        <v>4.166666666666663E-2</v>
      </c>
      <c r="W13" s="68">
        <f t="shared" si="8"/>
        <v>0.12499999999999989</v>
      </c>
    </row>
    <row r="14" spans="1:23" x14ac:dyDescent="0.25">
      <c r="A14" s="69">
        <v>8</v>
      </c>
      <c r="B14" s="69" t="str">
        <f>Cronograma!B17</f>
        <v>Direito Civil</v>
      </c>
      <c r="C14" s="101"/>
      <c r="D14" s="59">
        <v>43937</v>
      </c>
      <c r="E14" s="60">
        <v>0.29166666666666669</v>
      </c>
      <c r="F14" s="60">
        <v>0.33333333333333331</v>
      </c>
      <c r="G14" s="61">
        <f t="shared" si="1"/>
        <v>4.166666666666663E-2</v>
      </c>
      <c r="H14" s="62">
        <f t="shared" si="2"/>
        <v>43938</v>
      </c>
      <c r="I14" s="62" t="s">
        <v>84</v>
      </c>
      <c r="J14" s="63">
        <v>0.29166666666666669</v>
      </c>
      <c r="K14" s="63">
        <v>0.33333333333333331</v>
      </c>
      <c r="L14" s="61">
        <f t="shared" si="3"/>
        <v>0</v>
      </c>
      <c r="M14" s="64">
        <f t="shared" si="4"/>
        <v>43944</v>
      </c>
      <c r="N14" s="65" t="s">
        <v>85</v>
      </c>
      <c r="O14" s="66">
        <v>0.29166666666666669</v>
      </c>
      <c r="P14" s="66">
        <v>0.33333333333333331</v>
      </c>
      <c r="Q14" s="61">
        <f t="shared" si="5"/>
        <v>4.166666666666663E-2</v>
      </c>
      <c r="R14" s="67">
        <f t="shared" si="6"/>
        <v>43952</v>
      </c>
      <c r="S14" s="62" t="s">
        <v>85</v>
      </c>
      <c r="T14" s="60">
        <v>0.29166666666666669</v>
      </c>
      <c r="U14" s="60">
        <v>0.33333333333333331</v>
      </c>
      <c r="V14" s="61">
        <f t="shared" si="7"/>
        <v>4.166666666666663E-2</v>
      </c>
      <c r="W14" s="68">
        <f t="shared" si="8"/>
        <v>0.12499999999999989</v>
      </c>
    </row>
    <row r="15" spans="1:23" x14ac:dyDescent="0.25">
      <c r="A15" s="69">
        <v>9</v>
      </c>
      <c r="B15" s="69" t="str">
        <f>Cronograma!B18</f>
        <v>Direitos Humanos</v>
      </c>
      <c r="C15" s="102"/>
      <c r="D15" s="59">
        <v>43938</v>
      </c>
      <c r="E15" s="60">
        <v>0.29166666666666669</v>
      </c>
      <c r="F15" s="60">
        <v>0.33333333333333331</v>
      </c>
      <c r="G15" s="61">
        <f t="shared" si="1"/>
        <v>4.166666666666663E-2</v>
      </c>
      <c r="H15" s="62">
        <f t="shared" si="2"/>
        <v>43939</v>
      </c>
      <c r="I15" s="62" t="s">
        <v>84</v>
      </c>
      <c r="J15" s="63">
        <v>0.29166666666666669</v>
      </c>
      <c r="K15" s="63">
        <v>0.33333333333333331</v>
      </c>
      <c r="L15" s="61">
        <f t="shared" si="3"/>
        <v>0</v>
      </c>
      <c r="M15" s="64">
        <f t="shared" si="4"/>
        <v>43945</v>
      </c>
      <c r="N15" s="65" t="s">
        <v>85</v>
      </c>
      <c r="O15" s="66">
        <v>0.29166666666666669</v>
      </c>
      <c r="P15" s="66">
        <v>0.33333333333333331</v>
      </c>
      <c r="Q15" s="61">
        <f t="shared" si="5"/>
        <v>4.166666666666663E-2</v>
      </c>
      <c r="R15" s="67">
        <f t="shared" si="6"/>
        <v>43953</v>
      </c>
      <c r="S15" s="62" t="s">
        <v>85</v>
      </c>
      <c r="T15" s="60">
        <v>0.29166666666666669</v>
      </c>
      <c r="U15" s="60">
        <v>0.33333333333333331</v>
      </c>
      <c r="V15" s="61">
        <f t="shared" si="7"/>
        <v>4.166666666666663E-2</v>
      </c>
      <c r="W15" s="68">
        <f t="shared" si="8"/>
        <v>0.12499999999999989</v>
      </c>
    </row>
    <row r="16" spans="1:23" x14ac:dyDescent="0.25">
      <c r="A16" s="69">
        <v>10</v>
      </c>
      <c r="B16" s="69" t="str">
        <f>Cronograma!B19</f>
        <v xml:space="preserve">Medicina Legal </v>
      </c>
      <c r="C16" s="102"/>
      <c r="D16" s="59">
        <v>43939</v>
      </c>
      <c r="E16" s="60">
        <v>0.29166666666666669</v>
      </c>
      <c r="F16" s="60">
        <v>0.33333333333333331</v>
      </c>
      <c r="G16" s="61">
        <f t="shared" si="1"/>
        <v>4.166666666666663E-2</v>
      </c>
      <c r="H16" s="62">
        <f t="shared" si="2"/>
        <v>43940</v>
      </c>
      <c r="I16" s="62" t="s">
        <v>84</v>
      </c>
      <c r="J16" s="63">
        <v>0.29166666666666669</v>
      </c>
      <c r="K16" s="63">
        <v>0.33333333333333331</v>
      </c>
      <c r="L16" s="61">
        <f t="shared" si="3"/>
        <v>0</v>
      </c>
      <c r="M16" s="64">
        <f t="shared" si="4"/>
        <v>43946</v>
      </c>
      <c r="N16" s="65" t="s">
        <v>85</v>
      </c>
      <c r="O16" s="66">
        <v>0.29166666666666669</v>
      </c>
      <c r="P16" s="66">
        <v>0.33333333333333331</v>
      </c>
      <c r="Q16" s="61">
        <f t="shared" si="5"/>
        <v>4.166666666666663E-2</v>
      </c>
      <c r="R16" s="67">
        <f t="shared" si="6"/>
        <v>43954</v>
      </c>
      <c r="S16" s="62" t="s">
        <v>85</v>
      </c>
      <c r="T16" s="60">
        <v>0.29166666666666669</v>
      </c>
      <c r="U16" s="60">
        <v>0.33333333333333331</v>
      </c>
      <c r="V16" s="61">
        <f t="shared" si="7"/>
        <v>4.166666666666663E-2</v>
      </c>
      <c r="W16" s="68">
        <f t="shared" si="8"/>
        <v>0.12499999999999989</v>
      </c>
    </row>
    <row r="17" spans="1:23" x14ac:dyDescent="0.25">
      <c r="A17" s="71"/>
      <c r="B17" s="71"/>
      <c r="C17" s="102"/>
      <c r="D17" s="59">
        <v>43940</v>
      </c>
      <c r="E17" s="60">
        <v>0.29166666666666669</v>
      </c>
      <c r="F17" s="60">
        <v>0.33333333333333331</v>
      </c>
      <c r="G17" s="61">
        <f t="shared" si="1"/>
        <v>4.166666666666663E-2</v>
      </c>
      <c r="H17" s="62">
        <f t="shared" si="2"/>
        <v>43941</v>
      </c>
      <c r="I17" s="62" t="s">
        <v>84</v>
      </c>
      <c r="J17" s="63">
        <v>0.29166666666666669</v>
      </c>
      <c r="K17" s="63">
        <v>0.33333333333333331</v>
      </c>
      <c r="L17" s="61">
        <f t="shared" si="3"/>
        <v>0</v>
      </c>
      <c r="M17" s="64">
        <f t="shared" si="4"/>
        <v>43947</v>
      </c>
      <c r="N17" s="65" t="s">
        <v>85</v>
      </c>
      <c r="O17" s="66">
        <v>0.29166666666666669</v>
      </c>
      <c r="P17" s="66">
        <v>0.33333333333333331</v>
      </c>
      <c r="Q17" s="61">
        <f t="shared" si="5"/>
        <v>4.166666666666663E-2</v>
      </c>
      <c r="R17" s="67">
        <f t="shared" si="6"/>
        <v>43955</v>
      </c>
      <c r="S17" s="62" t="s">
        <v>85</v>
      </c>
      <c r="T17" s="60">
        <v>0.29166666666666669</v>
      </c>
      <c r="U17" s="60">
        <v>0.33333333333333331</v>
      </c>
      <c r="V17" s="61">
        <f t="shared" si="7"/>
        <v>4.166666666666663E-2</v>
      </c>
      <c r="W17" s="68">
        <f t="shared" si="8"/>
        <v>0.12499999999999989</v>
      </c>
    </row>
    <row r="18" spans="1:23" x14ac:dyDescent="0.25">
      <c r="A18" s="71"/>
      <c r="B18" s="71"/>
      <c r="C18" s="102"/>
      <c r="D18" s="59">
        <v>43941</v>
      </c>
      <c r="E18" s="60">
        <v>0.29166666666666669</v>
      </c>
      <c r="F18" s="60">
        <v>0.33333333333333331</v>
      </c>
      <c r="G18" s="61">
        <f t="shared" si="1"/>
        <v>4.166666666666663E-2</v>
      </c>
      <c r="H18" s="62">
        <f t="shared" si="2"/>
        <v>43942</v>
      </c>
      <c r="I18" s="62" t="s">
        <v>84</v>
      </c>
      <c r="J18" s="63">
        <v>0.29166666666666669</v>
      </c>
      <c r="K18" s="63">
        <v>0.33333333333333331</v>
      </c>
      <c r="L18" s="61">
        <f t="shared" si="3"/>
        <v>0</v>
      </c>
      <c r="M18" s="64">
        <f t="shared" si="4"/>
        <v>43948</v>
      </c>
      <c r="N18" s="65" t="s">
        <v>85</v>
      </c>
      <c r="O18" s="66">
        <v>0.29166666666666669</v>
      </c>
      <c r="P18" s="66">
        <v>0.33333333333333331</v>
      </c>
      <c r="Q18" s="61">
        <f t="shared" si="5"/>
        <v>4.166666666666663E-2</v>
      </c>
      <c r="R18" s="67">
        <f t="shared" si="6"/>
        <v>43956</v>
      </c>
      <c r="S18" s="62" t="s">
        <v>85</v>
      </c>
      <c r="T18" s="60">
        <v>0.29166666666666669</v>
      </c>
      <c r="U18" s="60">
        <v>0.33333333333333331</v>
      </c>
      <c r="V18" s="61">
        <f t="shared" si="7"/>
        <v>4.166666666666663E-2</v>
      </c>
      <c r="W18" s="68">
        <f t="shared" si="8"/>
        <v>0.12499999999999989</v>
      </c>
    </row>
    <row r="19" spans="1:23" x14ac:dyDescent="0.25">
      <c r="A19" s="71"/>
      <c r="B19" s="71"/>
      <c r="C19" s="102"/>
      <c r="D19" s="59">
        <v>43942</v>
      </c>
      <c r="E19" s="60">
        <v>0.29166666666666669</v>
      </c>
      <c r="F19" s="60">
        <v>0.33333333333333331</v>
      </c>
      <c r="G19" s="61">
        <f t="shared" si="1"/>
        <v>4.166666666666663E-2</v>
      </c>
      <c r="H19" s="62">
        <f t="shared" si="2"/>
        <v>43943</v>
      </c>
      <c r="I19" s="62" t="s">
        <v>84</v>
      </c>
      <c r="J19" s="63">
        <v>0.29166666666666669</v>
      </c>
      <c r="K19" s="63">
        <v>0.33333333333333331</v>
      </c>
      <c r="L19" s="61">
        <f t="shared" si="3"/>
        <v>0</v>
      </c>
      <c r="M19" s="64">
        <f t="shared" si="4"/>
        <v>43949</v>
      </c>
      <c r="N19" s="65" t="s">
        <v>85</v>
      </c>
      <c r="O19" s="66">
        <v>0.29166666666666669</v>
      </c>
      <c r="P19" s="66">
        <v>0.33333333333333331</v>
      </c>
      <c r="Q19" s="61">
        <f t="shared" si="5"/>
        <v>4.166666666666663E-2</v>
      </c>
      <c r="R19" s="67">
        <f t="shared" si="6"/>
        <v>43957</v>
      </c>
      <c r="S19" s="62" t="s">
        <v>85</v>
      </c>
      <c r="T19" s="60">
        <v>0.29166666666666669</v>
      </c>
      <c r="U19" s="60">
        <v>0.33333333333333331</v>
      </c>
      <c r="V19" s="61">
        <f t="shared" si="7"/>
        <v>4.166666666666663E-2</v>
      </c>
      <c r="W19" s="68">
        <f t="shared" si="8"/>
        <v>0.12499999999999989</v>
      </c>
    </row>
    <row r="20" spans="1:23" x14ac:dyDescent="0.25">
      <c r="A20" s="71"/>
      <c r="B20" s="71"/>
      <c r="C20" s="102"/>
      <c r="D20" s="59">
        <v>43943</v>
      </c>
      <c r="E20" s="60">
        <v>0.29166666666666669</v>
      </c>
      <c r="F20" s="60">
        <v>0.33333333333333331</v>
      </c>
      <c r="G20" s="61">
        <f t="shared" si="1"/>
        <v>4.166666666666663E-2</v>
      </c>
      <c r="H20" s="62">
        <f t="shared" si="2"/>
        <v>43944</v>
      </c>
      <c r="I20" s="62" t="s">
        <v>84</v>
      </c>
      <c r="J20" s="63">
        <v>0.29166666666666669</v>
      </c>
      <c r="K20" s="63">
        <v>0.33333333333333331</v>
      </c>
      <c r="L20" s="61">
        <f t="shared" si="3"/>
        <v>0</v>
      </c>
      <c r="M20" s="64">
        <f t="shared" si="4"/>
        <v>43950</v>
      </c>
      <c r="N20" s="65" t="s">
        <v>85</v>
      </c>
      <c r="O20" s="66">
        <v>0.29166666666666669</v>
      </c>
      <c r="P20" s="66">
        <v>0.33333333333333331</v>
      </c>
      <c r="Q20" s="61">
        <f t="shared" si="5"/>
        <v>4.166666666666663E-2</v>
      </c>
      <c r="R20" s="67">
        <f t="shared" si="6"/>
        <v>43958</v>
      </c>
      <c r="S20" s="62" t="s">
        <v>85</v>
      </c>
      <c r="T20" s="60">
        <v>0.29166666666666669</v>
      </c>
      <c r="U20" s="60">
        <v>0.33333333333333331</v>
      </c>
      <c r="V20" s="61">
        <f t="shared" si="7"/>
        <v>4.166666666666663E-2</v>
      </c>
      <c r="W20" s="68">
        <f t="shared" si="8"/>
        <v>0.12499999999999989</v>
      </c>
    </row>
    <row r="21" spans="1:23" x14ac:dyDescent="0.25">
      <c r="A21" s="71"/>
      <c r="B21" s="71"/>
      <c r="C21" s="102"/>
      <c r="D21" s="59">
        <v>43944</v>
      </c>
      <c r="E21" s="60">
        <v>0.29166666666666669</v>
      </c>
      <c r="F21" s="60">
        <v>0.33333333333333331</v>
      </c>
      <c r="G21" s="61">
        <f t="shared" si="1"/>
        <v>4.166666666666663E-2</v>
      </c>
      <c r="H21" s="62">
        <f t="shared" si="2"/>
        <v>43945</v>
      </c>
      <c r="I21" s="62" t="s">
        <v>84</v>
      </c>
      <c r="J21" s="63">
        <v>0.29166666666666669</v>
      </c>
      <c r="K21" s="63">
        <v>0.33333333333333331</v>
      </c>
      <c r="L21" s="61">
        <f t="shared" si="3"/>
        <v>0</v>
      </c>
      <c r="M21" s="64">
        <f t="shared" si="4"/>
        <v>43951</v>
      </c>
      <c r="N21" s="65" t="s">
        <v>85</v>
      </c>
      <c r="O21" s="66">
        <v>0.29166666666666669</v>
      </c>
      <c r="P21" s="66">
        <v>0.33333333333333331</v>
      </c>
      <c r="Q21" s="61">
        <f t="shared" si="5"/>
        <v>4.166666666666663E-2</v>
      </c>
      <c r="R21" s="67">
        <f t="shared" si="6"/>
        <v>43959</v>
      </c>
      <c r="S21" s="62" t="s">
        <v>85</v>
      </c>
      <c r="T21" s="60">
        <v>0.29166666666666669</v>
      </c>
      <c r="U21" s="60">
        <v>0.33333333333333331</v>
      </c>
      <c r="V21" s="61">
        <f t="shared" si="7"/>
        <v>4.166666666666663E-2</v>
      </c>
      <c r="W21" s="68">
        <f t="shared" si="8"/>
        <v>0.12499999999999989</v>
      </c>
    </row>
    <row r="22" spans="1:23" x14ac:dyDescent="0.25">
      <c r="A22" s="71"/>
      <c r="B22" s="71"/>
      <c r="C22" s="102"/>
      <c r="D22" s="59">
        <v>43945</v>
      </c>
      <c r="E22" s="60">
        <v>0.29166666666666669</v>
      </c>
      <c r="F22" s="60">
        <v>0.33333333333333331</v>
      </c>
      <c r="G22" s="61">
        <f t="shared" si="1"/>
        <v>4.166666666666663E-2</v>
      </c>
      <c r="H22" s="62">
        <f t="shared" si="2"/>
        <v>43946</v>
      </c>
      <c r="I22" s="62" t="s">
        <v>84</v>
      </c>
      <c r="J22" s="63">
        <v>0.29166666666666669</v>
      </c>
      <c r="K22" s="63">
        <v>0.33333333333333331</v>
      </c>
      <c r="L22" s="61">
        <f t="shared" si="3"/>
        <v>0</v>
      </c>
      <c r="M22" s="64">
        <f t="shared" si="4"/>
        <v>43952</v>
      </c>
      <c r="N22" s="65" t="s">
        <v>85</v>
      </c>
      <c r="O22" s="66">
        <v>0.29166666666666669</v>
      </c>
      <c r="P22" s="66">
        <v>0.33333333333333331</v>
      </c>
      <c r="Q22" s="61">
        <f t="shared" si="5"/>
        <v>4.166666666666663E-2</v>
      </c>
      <c r="R22" s="67">
        <f t="shared" si="6"/>
        <v>43960</v>
      </c>
      <c r="S22" s="62" t="s">
        <v>85</v>
      </c>
      <c r="T22" s="60">
        <v>0.29166666666666669</v>
      </c>
      <c r="U22" s="60">
        <v>0.33333333333333331</v>
      </c>
      <c r="V22" s="61">
        <f t="shared" si="7"/>
        <v>4.166666666666663E-2</v>
      </c>
      <c r="W22" s="68">
        <f t="shared" si="8"/>
        <v>0.12499999999999989</v>
      </c>
    </row>
    <row r="23" spans="1:23" x14ac:dyDescent="0.25">
      <c r="A23" s="71"/>
      <c r="B23" s="71"/>
      <c r="C23" s="102"/>
      <c r="D23" s="59">
        <v>43946</v>
      </c>
      <c r="E23" s="60">
        <v>0.29166666666666669</v>
      </c>
      <c r="F23" s="60">
        <v>0.33333333333333331</v>
      </c>
      <c r="G23" s="61">
        <f t="shared" si="1"/>
        <v>4.166666666666663E-2</v>
      </c>
      <c r="H23" s="62">
        <f t="shared" si="2"/>
        <v>43947</v>
      </c>
      <c r="I23" s="62" t="s">
        <v>84</v>
      </c>
      <c r="J23" s="63">
        <v>0.29166666666666669</v>
      </c>
      <c r="K23" s="63">
        <v>0.33333333333333331</v>
      </c>
      <c r="L23" s="61">
        <f t="shared" si="3"/>
        <v>0</v>
      </c>
      <c r="M23" s="64">
        <f t="shared" si="4"/>
        <v>43953</v>
      </c>
      <c r="N23" s="65" t="s">
        <v>85</v>
      </c>
      <c r="O23" s="66">
        <v>0.29166666666666669</v>
      </c>
      <c r="P23" s="66">
        <v>0.33333333333333331</v>
      </c>
      <c r="Q23" s="61">
        <f t="shared" si="5"/>
        <v>4.166666666666663E-2</v>
      </c>
      <c r="R23" s="67">
        <f t="shared" si="6"/>
        <v>43961</v>
      </c>
      <c r="S23" s="62" t="s">
        <v>85</v>
      </c>
      <c r="T23" s="60">
        <v>0.29166666666666669</v>
      </c>
      <c r="U23" s="60">
        <v>0.33333333333333331</v>
      </c>
      <c r="V23" s="61">
        <f t="shared" si="7"/>
        <v>4.166666666666663E-2</v>
      </c>
      <c r="W23" s="68">
        <f t="shared" si="8"/>
        <v>0.12499999999999989</v>
      </c>
    </row>
    <row r="24" spans="1:23" x14ac:dyDescent="0.25">
      <c r="A24" s="71"/>
      <c r="B24" s="71"/>
      <c r="C24" s="102"/>
      <c r="D24" s="59">
        <v>43947</v>
      </c>
      <c r="E24" s="60">
        <v>0.29166666666666669</v>
      </c>
      <c r="F24" s="60">
        <v>0.33333333333333331</v>
      </c>
      <c r="G24" s="61">
        <f t="shared" si="1"/>
        <v>4.166666666666663E-2</v>
      </c>
      <c r="H24" s="62">
        <f t="shared" si="2"/>
        <v>43948</v>
      </c>
      <c r="I24" s="62" t="s">
        <v>84</v>
      </c>
      <c r="J24" s="63">
        <v>0.29166666666666669</v>
      </c>
      <c r="K24" s="63">
        <v>0.33333333333333331</v>
      </c>
      <c r="L24" s="61">
        <f t="shared" si="3"/>
        <v>0</v>
      </c>
      <c r="M24" s="64">
        <f t="shared" si="4"/>
        <v>43954</v>
      </c>
      <c r="N24" s="65" t="s">
        <v>85</v>
      </c>
      <c r="O24" s="66">
        <v>0.29166666666666669</v>
      </c>
      <c r="P24" s="66">
        <v>0.33333333333333331</v>
      </c>
      <c r="Q24" s="61">
        <f t="shared" si="5"/>
        <v>4.166666666666663E-2</v>
      </c>
      <c r="R24" s="67">
        <f t="shared" si="6"/>
        <v>43962</v>
      </c>
      <c r="S24" s="62" t="s">
        <v>85</v>
      </c>
      <c r="T24" s="60">
        <v>0.29166666666666669</v>
      </c>
      <c r="U24" s="60">
        <v>0.33333333333333331</v>
      </c>
      <c r="V24" s="61">
        <f t="shared" si="7"/>
        <v>4.166666666666663E-2</v>
      </c>
      <c r="W24" s="68">
        <f t="shared" si="8"/>
        <v>0.12499999999999989</v>
      </c>
    </row>
    <row r="25" spans="1:23" ht="15.75" thickBot="1" x14ac:dyDescent="0.3">
      <c r="A25" s="71"/>
      <c r="B25" s="71"/>
      <c r="C25" s="103"/>
      <c r="D25" s="59">
        <v>43948</v>
      </c>
      <c r="E25" s="60">
        <v>0.29166666666666669</v>
      </c>
      <c r="F25" s="60">
        <v>0.33333333333333331</v>
      </c>
      <c r="G25" s="61">
        <f t="shared" si="1"/>
        <v>4.166666666666663E-2</v>
      </c>
      <c r="H25" s="62">
        <f t="shared" si="2"/>
        <v>43949</v>
      </c>
      <c r="I25" s="62" t="s">
        <v>84</v>
      </c>
      <c r="J25" s="63">
        <v>0.29166666666666669</v>
      </c>
      <c r="K25" s="63">
        <v>0.33333333333333331</v>
      </c>
      <c r="L25" s="61">
        <f t="shared" si="3"/>
        <v>0</v>
      </c>
      <c r="M25" s="64">
        <f t="shared" si="4"/>
        <v>43955</v>
      </c>
      <c r="N25" s="65" t="s">
        <v>85</v>
      </c>
      <c r="O25" s="66">
        <v>0.29166666666666669</v>
      </c>
      <c r="P25" s="66">
        <v>0.33333333333333331</v>
      </c>
      <c r="Q25" s="61">
        <f t="shared" si="5"/>
        <v>4.166666666666663E-2</v>
      </c>
      <c r="R25" s="67">
        <f t="shared" si="6"/>
        <v>43963</v>
      </c>
      <c r="S25" s="62" t="s">
        <v>85</v>
      </c>
      <c r="T25" s="60">
        <v>0.29166666666666669</v>
      </c>
      <c r="U25" s="60">
        <v>0.33333333333333331</v>
      </c>
      <c r="V25" s="61">
        <f t="shared" si="7"/>
        <v>4.166666666666663E-2</v>
      </c>
      <c r="W25" s="68">
        <f t="shared" si="8"/>
        <v>0.12499999999999989</v>
      </c>
    </row>
    <row r="26" spans="1:23" ht="15.75" thickBot="1" x14ac:dyDescent="0.3">
      <c r="A26" s="70"/>
      <c r="B26" s="70"/>
      <c r="C26" s="95" t="s">
        <v>86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1:23" x14ac:dyDescent="0.25">
      <c r="A27" s="70"/>
      <c r="B27" s="70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8"/>
    </row>
    <row r="28" spans="1:23" x14ac:dyDescent="0.25">
      <c r="A28" s="70"/>
      <c r="B28" s="70"/>
      <c r="C28" s="89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1"/>
    </row>
    <row r="29" spans="1:23" x14ac:dyDescent="0.25">
      <c r="A29" s="70"/>
      <c r="B29" s="70"/>
      <c r="C29" s="89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</row>
    <row r="30" spans="1:23" x14ac:dyDescent="0.25">
      <c r="A30" s="70"/>
      <c r="B30" s="70"/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1"/>
    </row>
    <row r="31" spans="1:23" ht="15.75" thickBot="1" x14ac:dyDescent="0.3">
      <c r="A31" s="70"/>
      <c r="B31" s="70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23" x14ac:dyDescent="0.25">
      <c r="A32" s="70"/>
      <c r="B32" s="70"/>
    </row>
  </sheetData>
  <sheetProtection algorithmName="SHA-512" hashValue="cUinEk9vlK2+Kjgc0pKgGcKgqyCDkh26dSLw52XIY58yaa3P8xzOj0qZeI1nqbEs5Q/EggdMPHiy7xdbtdU1xA==" saltValue="ETVDbeYTT6WPRc6Tv3wFAw==" spinCount="100000" sheet="1" selectLockedCells="1"/>
  <mergeCells count="2">
    <mergeCell ref="C27:Q31"/>
    <mergeCell ref="C26:Q26"/>
  </mergeCells>
  <dataValidations count="1">
    <dataValidation type="list" allowBlank="1" showInputMessage="1" showErrorMessage="1" sqref="S7:S25 I7:I25 N7:N25" xr:uid="{00000000-0002-0000-0400-000000000000}">
      <formula1>"Sim, Não"</formula1>
    </dataValidation>
  </dataValidations>
  <hyperlinks>
    <hyperlink ref="A15:B15" location="'D9'!B15" display="'D9'!B15" xr:uid="{00000000-0004-0000-0400-000000000000}"/>
    <hyperlink ref="A14:B14" location="'D9'!B14" display="'D9'!B14" xr:uid="{00000000-0004-0000-0400-000001000000}"/>
    <hyperlink ref="A13:B13" location="'D7'!B13" display="'D7'!B13" xr:uid="{00000000-0004-0000-0400-000002000000}"/>
    <hyperlink ref="A12:B12" location="'D6'!B12" display="'D6'!B12" xr:uid="{00000000-0004-0000-0400-000003000000}"/>
    <hyperlink ref="A11:B11" location="'D5'!B11" display="'D5'!B11" xr:uid="{00000000-0004-0000-0400-000004000000}"/>
    <hyperlink ref="A10:B10" location="'D4'!B10" display="'D4'!B10" xr:uid="{00000000-0004-0000-0400-000005000000}"/>
    <hyperlink ref="A9:B9" location="'D3'!B9" display="'D3'!B9" xr:uid="{00000000-0004-0000-0400-000006000000}"/>
    <hyperlink ref="A16:B16" location="'D10'!B16" display="'D10'!B16" xr:uid="{00000000-0004-0000-0400-000007000000}"/>
    <hyperlink ref="A7:B7" location="Informática!A1" display="Informática!A1" xr:uid="{00000000-0004-0000-0400-000008000000}"/>
    <hyperlink ref="A8:B8" location="'D2'!B8" display="'D2'!B8" xr:uid="{00000000-0004-0000-0400-000009000000}"/>
    <hyperlink ref="B14" location="'Direito Civil'!A1" display="'Direito Civil'!A1" xr:uid="{00000000-0004-0000-0400-00000A000000}"/>
    <hyperlink ref="A14" location="'D8'!B14" display="'D8'!B14" xr:uid="{00000000-0004-0000-0400-00000B000000}"/>
    <hyperlink ref="B8" location="'Direito Administrativo'!A1" display="'Direito Administrativo'!A1" xr:uid="{097C7C78-160B-4FEC-BCBC-C7D47C69FDDA}"/>
    <hyperlink ref="B9" location="'Direito Constitucional'!A1" display="'Direito Constitucional'!A1" xr:uid="{C84E780B-7D74-480B-91A0-A791DD105D27}"/>
    <hyperlink ref="B10" location="'Direito Penal '!A1" display="'Direito Penal '!A1" xr:uid="{F0339AA8-2942-46CE-9D06-E78464113F65}"/>
    <hyperlink ref="B11" location="'Direito Processual Penal'!A1" display="'Direito Processual Penal'!A1" xr:uid="{AF1B478E-23B4-46ED-B674-ADCCA591584B}"/>
    <hyperlink ref="B12" location="'Legislação Penal Especial'!A1" display="'Legislação Penal Especial'!A1" xr:uid="{4234F3AB-A5E5-4B6B-91A1-6198B674EE26}"/>
    <hyperlink ref="B13" location="Criminologia!A1" display="Criminologia!A1" xr:uid="{F34E403D-0A57-4E4E-8615-88B80AD220DB}"/>
    <hyperlink ref="B15" location="'Direito Humanos'!A1" display="'Direito Humanos'!A1" xr:uid="{5CD68589-2A39-45D0-A578-113454A51050}"/>
    <hyperlink ref="B16" location="'Medicina Legal'!A1" display="'Medicina Legal'!A1" xr:uid="{999FCCC6-9DE3-41EB-9232-664A1F35F18D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3"/>
  <sheetViews>
    <sheetView showGridLines="0" workbookViewId="0">
      <selection activeCell="B7" sqref="B7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38.85546875" bestFit="1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85546875" customWidth="1"/>
    <col min="25" max="16384" width="9.140625" hidden="1"/>
  </cols>
  <sheetData>
    <row r="1" spans="1:2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5" spans="1:23" x14ac:dyDescent="0.25">
      <c r="A5" s="1"/>
      <c r="B5" s="1"/>
      <c r="C5" s="7"/>
      <c r="D5" s="8"/>
      <c r="E5" s="9" t="s">
        <v>70</v>
      </c>
      <c r="F5" s="9"/>
      <c r="G5" s="10" t="s">
        <v>71</v>
      </c>
      <c r="H5" s="9"/>
      <c r="I5" s="9"/>
      <c r="J5" s="9" t="s">
        <v>72</v>
      </c>
      <c r="K5" s="9"/>
      <c r="L5" s="10" t="s">
        <v>73</v>
      </c>
      <c r="M5" s="8"/>
      <c r="N5" s="9"/>
      <c r="O5" s="9" t="s">
        <v>74</v>
      </c>
      <c r="P5" s="9"/>
      <c r="Q5" s="10"/>
      <c r="R5" s="8"/>
      <c r="S5" s="9"/>
      <c r="T5" s="9" t="s">
        <v>75</v>
      </c>
      <c r="U5" s="9"/>
      <c r="V5" s="10"/>
      <c r="W5" s="11" t="s">
        <v>76</v>
      </c>
    </row>
    <row r="6" spans="1:23" ht="30" x14ac:dyDescent="0.25">
      <c r="A6" s="22" t="s">
        <v>0</v>
      </c>
      <c r="B6" s="23" t="s">
        <v>77</v>
      </c>
      <c r="C6" s="12" t="s">
        <v>78</v>
      </c>
      <c r="D6" s="13" t="s">
        <v>79</v>
      </c>
      <c r="E6" s="14" t="s">
        <v>80</v>
      </c>
      <c r="F6" s="14" t="s">
        <v>81</v>
      </c>
      <c r="G6" s="15">
        <f>SUM(G7:G17)</f>
        <v>0.45833333333333293</v>
      </c>
      <c r="H6" s="16" t="s">
        <v>82</v>
      </c>
      <c r="I6" s="17" t="s">
        <v>83</v>
      </c>
      <c r="J6" s="14" t="s">
        <v>80</v>
      </c>
      <c r="K6" s="14" t="s">
        <v>81</v>
      </c>
      <c r="L6" s="15">
        <f>SUM(L7:L17)</f>
        <v>0</v>
      </c>
      <c r="M6" s="18" t="s">
        <v>82</v>
      </c>
      <c r="N6" s="16" t="s">
        <v>83</v>
      </c>
      <c r="O6" s="14" t="s">
        <v>80</v>
      </c>
      <c r="P6" s="14" t="s">
        <v>81</v>
      </c>
      <c r="Q6" s="15">
        <f>SUM(Q7:Q17)</f>
        <v>0.45833333333333293</v>
      </c>
      <c r="R6" s="16" t="s">
        <v>82</v>
      </c>
      <c r="S6" s="16" t="s">
        <v>83</v>
      </c>
      <c r="T6" s="14" t="s">
        <v>80</v>
      </c>
      <c r="U6" s="14" t="s">
        <v>81</v>
      </c>
      <c r="V6" s="15">
        <f>SUM(V7:V17)</f>
        <v>0.45833333333333293</v>
      </c>
      <c r="W6" s="19">
        <f>SUM(W7:W17)</f>
        <v>1.3749999999999991</v>
      </c>
    </row>
    <row r="7" spans="1:23" ht="45" x14ac:dyDescent="0.25">
      <c r="A7" s="99">
        <v>1</v>
      </c>
      <c r="B7" s="99" t="str">
        <f>Cronograma!B10</f>
        <v>Informática</v>
      </c>
      <c r="C7" s="100" t="s">
        <v>105</v>
      </c>
      <c r="D7" s="59">
        <v>43930</v>
      </c>
      <c r="E7" s="60">
        <v>0.29166666666666669</v>
      </c>
      <c r="F7" s="60">
        <v>0.33333333333333331</v>
      </c>
      <c r="G7" s="61">
        <f>F7-E7</f>
        <v>4.166666666666663E-2</v>
      </c>
      <c r="H7" s="62">
        <f t="shared" ref="H7" si="0">IF(D7="","",D7+DAY(1))</f>
        <v>43931</v>
      </c>
      <c r="I7" s="62" t="s">
        <v>84</v>
      </c>
      <c r="J7" s="63">
        <v>0.29166666666666669</v>
      </c>
      <c r="K7" s="63">
        <v>0.33333333333333331</v>
      </c>
      <c r="L7" s="61">
        <f>IF(I7="sim",K7-J7,0)</f>
        <v>0</v>
      </c>
      <c r="M7" s="64">
        <f>IF(D7="","",D7+DAY(7))</f>
        <v>43937</v>
      </c>
      <c r="N7" s="65" t="s">
        <v>85</v>
      </c>
      <c r="O7" s="66">
        <v>0.29166666666666669</v>
      </c>
      <c r="P7" s="66">
        <v>0.33333333333333331</v>
      </c>
      <c r="Q7" s="61">
        <f>IF(N7="sim",P7-O7,0)</f>
        <v>4.166666666666663E-2</v>
      </c>
      <c r="R7" s="67">
        <f>IF(D7="","",D7+DAY(15))</f>
        <v>43945</v>
      </c>
      <c r="S7" s="62" t="s">
        <v>85</v>
      </c>
      <c r="T7" s="60">
        <v>0.29166666666666669</v>
      </c>
      <c r="U7" s="60">
        <v>0.33333333333333331</v>
      </c>
      <c r="V7" s="61">
        <f>IF(S7="sim",U7-T7,0)</f>
        <v>4.166666666666663E-2</v>
      </c>
      <c r="W7" s="68">
        <f>G7+L7+Q7+V7</f>
        <v>0.12499999999999989</v>
      </c>
    </row>
    <row r="8" spans="1:23" ht="30" x14ac:dyDescent="0.25">
      <c r="A8" s="58">
        <v>2</v>
      </c>
      <c r="B8" s="58" t="str">
        <f>Cronograma!B11</f>
        <v>Direito Administrativo</v>
      </c>
      <c r="C8" s="101" t="s">
        <v>106</v>
      </c>
      <c r="D8" s="59">
        <v>43931</v>
      </c>
      <c r="E8" s="60">
        <v>0.29166666666666669</v>
      </c>
      <c r="F8" s="60">
        <v>0.33333333333333331</v>
      </c>
      <c r="G8" s="61">
        <f t="shared" ref="G8:G17" si="1">F8-E8</f>
        <v>4.166666666666663E-2</v>
      </c>
      <c r="H8" s="62">
        <f t="shared" ref="H8:H17" si="2">IF(D8="","",D8+DAY(1))</f>
        <v>43932</v>
      </c>
      <c r="I8" s="62" t="s">
        <v>84</v>
      </c>
      <c r="J8" s="63">
        <v>0.29166666666666669</v>
      </c>
      <c r="K8" s="63">
        <v>0.33333333333333331</v>
      </c>
      <c r="L8" s="61">
        <f t="shared" ref="L8:L17" si="3">IF(I8="sim",K8-J8,0)</f>
        <v>0</v>
      </c>
      <c r="M8" s="64">
        <f t="shared" ref="M8:M17" si="4">IF(D8="","",D8+DAY(7))</f>
        <v>43938</v>
      </c>
      <c r="N8" s="65" t="s">
        <v>85</v>
      </c>
      <c r="O8" s="66">
        <v>0.29166666666666669</v>
      </c>
      <c r="P8" s="66">
        <v>0.33333333333333331</v>
      </c>
      <c r="Q8" s="61">
        <f t="shared" ref="Q8:Q17" si="5">IF(N8="sim",P8-O8,0)</f>
        <v>4.166666666666663E-2</v>
      </c>
      <c r="R8" s="67">
        <f t="shared" ref="R8:R17" si="6">IF(D8="","",D8+DAY(15))</f>
        <v>43946</v>
      </c>
      <c r="S8" s="62" t="s">
        <v>85</v>
      </c>
      <c r="T8" s="60">
        <v>0.29166666666666669</v>
      </c>
      <c r="U8" s="60">
        <v>0.33333333333333331</v>
      </c>
      <c r="V8" s="61">
        <f t="shared" ref="V8:V17" si="7">IF(S8="sim",U8-T8,0)</f>
        <v>4.166666666666663E-2</v>
      </c>
      <c r="W8" s="68">
        <f t="shared" ref="W8:W17" si="8">G8+L8+Q8+V8</f>
        <v>0.12499999999999989</v>
      </c>
    </row>
    <row r="9" spans="1:23" ht="75" x14ac:dyDescent="0.25">
      <c r="A9" s="69">
        <v>3</v>
      </c>
      <c r="B9" s="69" t="str">
        <f>Cronograma!B12</f>
        <v xml:space="preserve">Direito Constitucional </v>
      </c>
      <c r="C9" s="101" t="s">
        <v>107</v>
      </c>
      <c r="D9" s="59">
        <v>43932</v>
      </c>
      <c r="E9" s="60">
        <v>0.29166666666666669</v>
      </c>
      <c r="F9" s="60">
        <v>0.33333333333333331</v>
      </c>
      <c r="G9" s="61">
        <f t="shared" si="1"/>
        <v>4.166666666666663E-2</v>
      </c>
      <c r="H9" s="62">
        <f t="shared" si="2"/>
        <v>43933</v>
      </c>
      <c r="I9" s="62" t="s">
        <v>84</v>
      </c>
      <c r="J9" s="63">
        <v>0.29166666666666669</v>
      </c>
      <c r="K9" s="63">
        <v>0.33333333333333331</v>
      </c>
      <c r="L9" s="61">
        <f t="shared" si="3"/>
        <v>0</v>
      </c>
      <c r="M9" s="64">
        <f t="shared" si="4"/>
        <v>43939</v>
      </c>
      <c r="N9" s="65" t="s">
        <v>85</v>
      </c>
      <c r="O9" s="66">
        <v>0.29166666666666669</v>
      </c>
      <c r="P9" s="66">
        <v>0.33333333333333331</v>
      </c>
      <c r="Q9" s="61">
        <f t="shared" si="5"/>
        <v>4.166666666666663E-2</v>
      </c>
      <c r="R9" s="67">
        <f t="shared" si="6"/>
        <v>43947</v>
      </c>
      <c r="S9" s="62" t="s">
        <v>85</v>
      </c>
      <c r="T9" s="60">
        <v>0.29166666666666669</v>
      </c>
      <c r="U9" s="60">
        <v>0.33333333333333331</v>
      </c>
      <c r="V9" s="61">
        <f t="shared" si="7"/>
        <v>4.166666666666663E-2</v>
      </c>
      <c r="W9" s="68">
        <f t="shared" si="8"/>
        <v>0.12499999999999989</v>
      </c>
    </row>
    <row r="10" spans="1:23" ht="135" x14ac:dyDescent="0.25">
      <c r="A10" s="69">
        <v>4</v>
      </c>
      <c r="B10" s="69" t="str">
        <f>Cronograma!B13</f>
        <v xml:space="preserve">Direito Penal </v>
      </c>
      <c r="C10" s="101" t="s">
        <v>108</v>
      </c>
      <c r="D10" s="59">
        <v>43933</v>
      </c>
      <c r="E10" s="60">
        <v>0.29166666666666669</v>
      </c>
      <c r="F10" s="60">
        <v>0.33333333333333331</v>
      </c>
      <c r="G10" s="61">
        <f t="shared" si="1"/>
        <v>4.166666666666663E-2</v>
      </c>
      <c r="H10" s="62">
        <f t="shared" si="2"/>
        <v>43934</v>
      </c>
      <c r="I10" s="62" t="s">
        <v>84</v>
      </c>
      <c r="J10" s="63">
        <v>0.29166666666666669</v>
      </c>
      <c r="K10" s="63">
        <v>0.33333333333333331</v>
      </c>
      <c r="L10" s="61">
        <f t="shared" si="3"/>
        <v>0</v>
      </c>
      <c r="M10" s="64">
        <f t="shared" si="4"/>
        <v>43940</v>
      </c>
      <c r="N10" s="65" t="s">
        <v>85</v>
      </c>
      <c r="O10" s="66">
        <v>0.29166666666666669</v>
      </c>
      <c r="P10" s="66">
        <v>0.33333333333333331</v>
      </c>
      <c r="Q10" s="61">
        <f t="shared" si="5"/>
        <v>4.166666666666663E-2</v>
      </c>
      <c r="R10" s="67">
        <f t="shared" si="6"/>
        <v>43948</v>
      </c>
      <c r="S10" s="62" t="s">
        <v>85</v>
      </c>
      <c r="T10" s="60">
        <v>0.29166666666666669</v>
      </c>
      <c r="U10" s="60">
        <v>0.33333333333333331</v>
      </c>
      <c r="V10" s="61">
        <f t="shared" si="7"/>
        <v>4.166666666666663E-2</v>
      </c>
      <c r="W10" s="68">
        <f t="shared" si="8"/>
        <v>0.12499999999999989</v>
      </c>
    </row>
    <row r="11" spans="1:23" ht="75" x14ac:dyDescent="0.25">
      <c r="A11" s="69">
        <v>5</v>
      </c>
      <c r="B11" s="69" t="str">
        <f>Cronograma!B14</f>
        <v>Direito Processual Penal</v>
      </c>
      <c r="C11" s="101" t="s">
        <v>109</v>
      </c>
      <c r="D11" s="59">
        <v>43934</v>
      </c>
      <c r="E11" s="60">
        <v>0.29166666666666669</v>
      </c>
      <c r="F11" s="60">
        <v>0.33333333333333331</v>
      </c>
      <c r="G11" s="61">
        <f t="shared" si="1"/>
        <v>4.166666666666663E-2</v>
      </c>
      <c r="H11" s="62">
        <f t="shared" si="2"/>
        <v>43935</v>
      </c>
      <c r="I11" s="62" t="s">
        <v>84</v>
      </c>
      <c r="J11" s="63">
        <v>0.29166666666666669</v>
      </c>
      <c r="K11" s="63">
        <v>0.33333333333333331</v>
      </c>
      <c r="L11" s="61">
        <f t="shared" si="3"/>
        <v>0</v>
      </c>
      <c r="M11" s="64">
        <f t="shared" si="4"/>
        <v>43941</v>
      </c>
      <c r="N11" s="65" t="s">
        <v>85</v>
      </c>
      <c r="O11" s="66">
        <v>0.29166666666666669</v>
      </c>
      <c r="P11" s="66">
        <v>0.33333333333333331</v>
      </c>
      <c r="Q11" s="61">
        <f t="shared" si="5"/>
        <v>4.166666666666663E-2</v>
      </c>
      <c r="R11" s="67">
        <f t="shared" si="6"/>
        <v>43949</v>
      </c>
      <c r="S11" s="62" t="s">
        <v>85</v>
      </c>
      <c r="T11" s="60">
        <v>0.29166666666666669</v>
      </c>
      <c r="U11" s="60">
        <v>0.33333333333333331</v>
      </c>
      <c r="V11" s="61">
        <f t="shared" si="7"/>
        <v>4.166666666666663E-2</v>
      </c>
      <c r="W11" s="68">
        <f t="shared" si="8"/>
        <v>0.12499999999999989</v>
      </c>
    </row>
    <row r="12" spans="1:23" ht="75" x14ac:dyDescent="0.25">
      <c r="A12" s="69">
        <v>6</v>
      </c>
      <c r="B12" s="69" t="str">
        <f>Cronograma!B15</f>
        <v>Legislação Penal Especial</v>
      </c>
      <c r="C12" s="101" t="s">
        <v>110</v>
      </c>
      <c r="D12" s="59">
        <v>43935</v>
      </c>
      <c r="E12" s="60">
        <v>0.29166666666666669</v>
      </c>
      <c r="F12" s="60">
        <v>0.33333333333333331</v>
      </c>
      <c r="G12" s="61">
        <f t="shared" si="1"/>
        <v>4.166666666666663E-2</v>
      </c>
      <c r="H12" s="62">
        <f t="shared" si="2"/>
        <v>43936</v>
      </c>
      <c r="I12" s="62" t="s">
        <v>84</v>
      </c>
      <c r="J12" s="63">
        <v>0.29166666666666669</v>
      </c>
      <c r="K12" s="63">
        <v>0.33333333333333331</v>
      </c>
      <c r="L12" s="61">
        <f t="shared" si="3"/>
        <v>0</v>
      </c>
      <c r="M12" s="64">
        <f t="shared" si="4"/>
        <v>43942</v>
      </c>
      <c r="N12" s="65" t="s">
        <v>85</v>
      </c>
      <c r="O12" s="66">
        <v>0.29166666666666669</v>
      </c>
      <c r="P12" s="66">
        <v>0.33333333333333331</v>
      </c>
      <c r="Q12" s="61">
        <f t="shared" si="5"/>
        <v>4.166666666666663E-2</v>
      </c>
      <c r="R12" s="67">
        <f t="shared" si="6"/>
        <v>43950</v>
      </c>
      <c r="S12" s="62" t="s">
        <v>85</v>
      </c>
      <c r="T12" s="60">
        <v>0.29166666666666669</v>
      </c>
      <c r="U12" s="60">
        <v>0.33333333333333331</v>
      </c>
      <c r="V12" s="61">
        <f t="shared" si="7"/>
        <v>4.166666666666663E-2</v>
      </c>
      <c r="W12" s="68">
        <f t="shared" si="8"/>
        <v>0.12499999999999989</v>
      </c>
    </row>
    <row r="13" spans="1:23" ht="60" x14ac:dyDescent="0.25">
      <c r="A13" s="69">
        <v>7</v>
      </c>
      <c r="B13" s="69" t="str">
        <f>Cronograma!B16</f>
        <v>Criminologia</v>
      </c>
      <c r="C13" s="101" t="s">
        <v>111</v>
      </c>
      <c r="D13" s="59">
        <v>43936</v>
      </c>
      <c r="E13" s="60">
        <v>0.29166666666666669</v>
      </c>
      <c r="F13" s="60">
        <v>0.33333333333333331</v>
      </c>
      <c r="G13" s="61">
        <f t="shared" si="1"/>
        <v>4.166666666666663E-2</v>
      </c>
      <c r="H13" s="62">
        <f t="shared" si="2"/>
        <v>43937</v>
      </c>
      <c r="I13" s="62" t="s">
        <v>84</v>
      </c>
      <c r="J13" s="63">
        <v>0.29166666666666669</v>
      </c>
      <c r="K13" s="63">
        <v>0.33333333333333331</v>
      </c>
      <c r="L13" s="61">
        <f t="shared" si="3"/>
        <v>0</v>
      </c>
      <c r="M13" s="64">
        <f t="shared" si="4"/>
        <v>43943</v>
      </c>
      <c r="N13" s="65" t="s">
        <v>85</v>
      </c>
      <c r="O13" s="66">
        <v>0.29166666666666669</v>
      </c>
      <c r="P13" s="66">
        <v>0.33333333333333331</v>
      </c>
      <c r="Q13" s="61">
        <f t="shared" si="5"/>
        <v>4.166666666666663E-2</v>
      </c>
      <c r="R13" s="67">
        <f t="shared" si="6"/>
        <v>43951</v>
      </c>
      <c r="S13" s="62" t="s">
        <v>85</v>
      </c>
      <c r="T13" s="60">
        <v>0.29166666666666669</v>
      </c>
      <c r="U13" s="60">
        <v>0.33333333333333331</v>
      </c>
      <c r="V13" s="61">
        <f t="shared" si="7"/>
        <v>4.166666666666663E-2</v>
      </c>
      <c r="W13" s="68">
        <f t="shared" si="8"/>
        <v>0.12499999999999989</v>
      </c>
    </row>
    <row r="14" spans="1:23" ht="60" x14ac:dyDescent="0.25">
      <c r="A14" s="69">
        <v>8</v>
      </c>
      <c r="B14" s="69" t="str">
        <f>Cronograma!B17</f>
        <v>Direito Civil</v>
      </c>
      <c r="C14" s="101" t="s">
        <v>112</v>
      </c>
      <c r="D14" s="59">
        <v>43937</v>
      </c>
      <c r="E14" s="60">
        <v>0.29166666666666669</v>
      </c>
      <c r="F14" s="60">
        <v>0.33333333333333331</v>
      </c>
      <c r="G14" s="61">
        <f t="shared" si="1"/>
        <v>4.166666666666663E-2</v>
      </c>
      <c r="H14" s="62">
        <f t="shared" si="2"/>
        <v>43938</v>
      </c>
      <c r="I14" s="62" t="s">
        <v>84</v>
      </c>
      <c r="J14" s="63">
        <v>0.29166666666666669</v>
      </c>
      <c r="K14" s="63">
        <v>0.33333333333333331</v>
      </c>
      <c r="L14" s="61">
        <f t="shared" si="3"/>
        <v>0</v>
      </c>
      <c r="M14" s="64">
        <f t="shared" si="4"/>
        <v>43944</v>
      </c>
      <c r="N14" s="65" t="s">
        <v>85</v>
      </c>
      <c r="O14" s="66">
        <v>0.29166666666666669</v>
      </c>
      <c r="P14" s="66">
        <v>0.33333333333333331</v>
      </c>
      <c r="Q14" s="61">
        <f t="shared" si="5"/>
        <v>4.166666666666663E-2</v>
      </c>
      <c r="R14" s="67">
        <f t="shared" si="6"/>
        <v>43952</v>
      </c>
      <c r="S14" s="62" t="s">
        <v>85</v>
      </c>
      <c r="T14" s="60">
        <v>0.29166666666666669</v>
      </c>
      <c r="U14" s="60">
        <v>0.33333333333333331</v>
      </c>
      <c r="V14" s="61">
        <f t="shared" si="7"/>
        <v>4.166666666666663E-2</v>
      </c>
      <c r="W14" s="68">
        <f t="shared" si="8"/>
        <v>0.12499999999999989</v>
      </c>
    </row>
    <row r="15" spans="1:23" x14ac:dyDescent="0.25">
      <c r="A15" s="69">
        <v>9</v>
      </c>
      <c r="B15" s="69" t="str">
        <f>Cronograma!B18</f>
        <v>Direitos Humanos</v>
      </c>
      <c r="C15" s="102"/>
      <c r="D15" s="59">
        <v>43938</v>
      </c>
      <c r="E15" s="60">
        <v>0.29166666666666669</v>
      </c>
      <c r="F15" s="60">
        <v>0.33333333333333331</v>
      </c>
      <c r="G15" s="61">
        <f t="shared" si="1"/>
        <v>4.166666666666663E-2</v>
      </c>
      <c r="H15" s="62">
        <f t="shared" si="2"/>
        <v>43939</v>
      </c>
      <c r="I15" s="62" t="s">
        <v>84</v>
      </c>
      <c r="J15" s="63">
        <v>0.29166666666666669</v>
      </c>
      <c r="K15" s="63">
        <v>0.33333333333333331</v>
      </c>
      <c r="L15" s="61">
        <f t="shared" si="3"/>
        <v>0</v>
      </c>
      <c r="M15" s="64">
        <f t="shared" si="4"/>
        <v>43945</v>
      </c>
      <c r="N15" s="65" t="s">
        <v>85</v>
      </c>
      <c r="O15" s="66">
        <v>0.29166666666666669</v>
      </c>
      <c r="P15" s="66">
        <v>0.33333333333333331</v>
      </c>
      <c r="Q15" s="61">
        <f t="shared" si="5"/>
        <v>4.166666666666663E-2</v>
      </c>
      <c r="R15" s="67">
        <f t="shared" si="6"/>
        <v>43953</v>
      </c>
      <c r="S15" s="62" t="s">
        <v>85</v>
      </c>
      <c r="T15" s="60">
        <v>0.29166666666666669</v>
      </c>
      <c r="U15" s="60">
        <v>0.33333333333333331</v>
      </c>
      <c r="V15" s="61">
        <f t="shared" si="7"/>
        <v>4.166666666666663E-2</v>
      </c>
      <c r="W15" s="68">
        <f t="shared" si="8"/>
        <v>0.12499999999999989</v>
      </c>
    </row>
    <row r="16" spans="1:23" x14ac:dyDescent="0.25">
      <c r="A16" s="69">
        <v>10</v>
      </c>
      <c r="B16" s="69" t="str">
        <f>Cronograma!B19</f>
        <v xml:space="preserve">Medicina Legal </v>
      </c>
      <c r="C16" s="102"/>
      <c r="D16" s="59">
        <v>43939</v>
      </c>
      <c r="E16" s="60">
        <v>0.29166666666666669</v>
      </c>
      <c r="F16" s="60">
        <v>0.33333333333333331</v>
      </c>
      <c r="G16" s="61">
        <f t="shared" si="1"/>
        <v>4.166666666666663E-2</v>
      </c>
      <c r="H16" s="62">
        <f t="shared" si="2"/>
        <v>43940</v>
      </c>
      <c r="I16" s="62" t="s">
        <v>84</v>
      </c>
      <c r="J16" s="63">
        <v>0.29166666666666669</v>
      </c>
      <c r="K16" s="63">
        <v>0.33333333333333331</v>
      </c>
      <c r="L16" s="61">
        <f t="shared" si="3"/>
        <v>0</v>
      </c>
      <c r="M16" s="64">
        <f t="shared" si="4"/>
        <v>43946</v>
      </c>
      <c r="N16" s="65" t="s">
        <v>85</v>
      </c>
      <c r="O16" s="66">
        <v>0.29166666666666669</v>
      </c>
      <c r="P16" s="66">
        <v>0.33333333333333331</v>
      </c>
      <c r="Q16" s="61">
        <f t="shared" si="5"/>
        <v>4.166666666666663E-2</v>
      </c>
      <c r="R16" s="67">
        <f t="shared" si="6"/>
        <v>43954</v>
      </c>
      <c r="S16" s="62" t="s">
        <v>85</v>
      </c>
      <c r="T16" s="60">
        <v>0.29166666666666669</v>
      </c>
      <c r="U16" s="60">
        <v>0.33333333333333331</v>
      </c>
      <c r="V16" s="61">
        <f t="shared" si="7"/>
        <v>4.166666666666663E-2</v>
      </c>
      <c r="W16" s="68">
        <f t="shared" si="8"/>
        <v>0.12499999999999989</v>
      </c>
    </row>
    <row r="17" spans="1:23" ht="15.75" thickBot="1" x14ac:dyDescent="0.3">
      <c r="A17" s="71"/>
      <c r="B17" s="71"/>
      <c r="C17" s="103"/>
      <c r="D17" s="59">
        <v>43940</v>
      </c>
      <c r="E17" s="60">
        <v>0.29166666666666669</v>
      </c>
      <c r="F17" s="60">
        <v>0.33333333333333331</v>
      </c>
      <c r="G17" s="61">
        <f t="shared" si="1"/>
        <v>4.166666666666663E-2</v>
      </c>
      <c r="H17" s="62">
        <f t="shared" si="2"/>
        <v>43941</v>
      </c>
      <c r="I17" s="62" t="s">
        <v>84</v>
      </c>
      <c r="J17" s="63">
        <v>0.29166666666666669</v>
      </c>
      <c r="K17" s="63">
        <v>0.33333333333333331</v>
      </c>
      <c r="L17" s="61">
        <f t="shared" si="3"/>
        <v>0</v>
      </c>
      <c r="M17" s="64">
        <f t="shared" si="4"/>
        <v>43947</v>
      </c>
      <c r="N17" s="65" t="s">
        <v>85</v>
      </c>
      <c r="O17" s="66">
        <v>0.29166666666666669</v>
      </c>
      <c r="P17" s="66">
        <v>0.33333333333333331</v>
      </c>
      <c r="Q17" s="61">
        <f t="shared" si="5"/>
        <v>4.166666666666663E-2</v>
      </c>
      <c r="R17" s="67">
        <f t="shared" si="6"/>
        <v>43955</v>
      </c>
      <c r="S17" s="62" t="s">
        <v>85</v>
      </c>
      <c r="T17" s="60">
        <v>0.29166666666666669</v>
      </c>
      <c r="U17" s="60">
        <v>0.33333333333333331</v>
      </c>
      <c r="V17" s="61">
        <f t="shared" si="7"/>
        <v>4.166666666666663E-2</v>
      </c>
      <c r="W17" s="68">
        <f t="shared" si="8"/>
        <v>0.12499999999999989</v>
      </c>
    </row>
    <row r="18" spans="1:23" ht="15.75" thickBot="1" x14ac:dyDescent="0.3">
      <c r="C18" s="95" t="s">
        <v>86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7"/>
    </row>
    <row r="19" spans="1:23" x14ac:dyDescent="0.25"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23" x14ac:dyDescent="0.25">
      <c r="C20" s="89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23" x14ac:dyDescent="0.25">
      <c r="C21" s="89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</row>
    <row r="22" spans="1:23" x14ac:dyDescent="0.25">
      <c r="C22" s="89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1"/>
    </row>
    <row r="23" spans="1:23" ht="15.75" thickBot="1" x14ac:dyDescent="0.3">
      <c r="C23" s="92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</row>
  </sheetData>
  <sheetProtection algorithmName="SHA-512" hashValue="K6s2LTsofcX6gcBaFQk0pEXmNe8WZSbFfd5LsdJ+KFahTTQVhQ1rLvKNgxi7zNmEnykyRFsInGBeO8pEDQNVSA==" saltValue="fNbxPh9fEi2TmQWhNriSrg==" spinCount="100000" sheet="1" selectLockedCells="1"/>
  <mergeCells count="2">
    <mergeCell ref="C18:Q18"/>
    <mergeCell ref="C19:Q23"/>
  </mergeCells>
  <dataValidations disablePrompts="1" count="1">
    <dataValidation type="list" allowBlank="1" showInputMessage="1" showErrorMessage="1" sqref="S7:S17 I7:I17 N7:N17" xr:uid="{00000000-0002-0000-0500-000000000000}">
      <formula1>"Sim, Não"</formula1>
    </dataValidation>
  </dataValidations>
  <hyperlinks>
    <hyperlink ref="A15:B15" location="'D9'!B15" display="'D9'!B15" xr:uid="{6CC1568D-74E2-401E-AE3D-1F09C098698B}"/>
    <hyperlink ref="A14:B14" location="'D9'!B14" display="'D9'!B14" xr:uid="{A5B037D4-BE3B-482A-8F9D-AD0E2D71F5AC}"/>
    <hyperlink ref="A13:B13" location="'D7'!B13" display="'D7'!B13" xr:uid="{62D0A242-27F9-4929-86F4-7D8FC1CE99F6}"/>
    <hyperlink ref="A12:B12" location="'D6'!B12" display="'D6'!B12" xr:uid="{273A5C71-0686-441A-AF40-A852FA29ED97}"/>
    <hyperlink ref="A11:B11" location="'D5'!B11" display="'D5'!B11" xr:uid="{3E418396-88A3-46AC-986E-F549C430DA5E}"/>
    <hyperlink ref="A10:B10" location="'D4'!B10" display="'D4'!B10" xr:uid="{702A812D-7F1A-43D3-AF69-77CFF7EC47E0}"/>
    <hyperlink ref="A9:B9" location="'D3'!B9" display="'D3'!B9" xr:uid="{1530E7F7-F08A-4269-A1A4-B7BD05A892E1}"/>
    <hyperlink ref="A16:B16" location="'D10'!B16" display="'D10'!B16" xr:uid="{6986F984-F8FF-4EF8-BE9D-E20D49051B48}"/>
    <hyperlink ref="A7:B7" location="Informática!A1" display="Informática!A1" xr:uid="{CC438E02-30A5-4A60-A913-EA1E6C9F4BA8}"/>
    <hyperlink ref="A8:B8" location="'D2'!B8" display="'D2'!B8" xr:uid="{182ADE8D-D591-409E-A1F5-C2353D9ED0B1}"/>
    <hyperlink ref="B14" location="'Direito Civil'!A1" display="'Direito Civil'!A1" xr:uid="{88204824-A16A-4FD9-B677-1CAC2AE5B1F6}"/>
    <hyperlink ref="A14" location="'D8'!B14" display="'D8'!B14" xr:uid="{9E07094D-3AF1-406A-9306-97D144F26E5A}"/>
    <hyperlink ref="B8" location="'Direito Administrativo'!A1" display="'Direito Administrativo'!A1" xr:uid="{30D4B3D7-412C-429F-B650-2472502C0459}"/>
    <hyperlink ref="B9" location="'Direito Constitucional'!A1" display="'Direito Constitucional'!A1" xr:uid="{D16EF971-207A-41D2-B72C-DCFA8BF49049}"/>
    <hyperlink ref="B10" location="'Direito Penal '!A1" display="'Direito Penal '!A1" xr:uid="{5A06BEB1-6BF7-439C-87BA-F8027E329EBE}"/>
    <hyperlink ref="B11" location="'Direito Processual Penal'!A1" display="'Direito Processual Penal'!A1" xr:uid="{20057177-E3D0-4534-AF3E-6D046F3A608E}"/>
    <hyperlink ref="B12" location="'Legislação Penal Especial'!A1" display="'Legislação Penal Especial'!A1" xr:uid="{E7447D75-F1BF-433F-987E-8C23CDCE6DEE}"/>
    <hyperlink ref="B13" location="Criminologia!A1" display="Criminologia!A1" xr:uid="{74F16068-C7ED-4988-9BAE-850BBFC300DE}"/>
    <hyperlink ref="B15" location="'Direito Humanos'!A1" display="'Direito Humanos'!A1" xr:uid="{905532A8-F589-4E67-A4D3-1D8E06BD7C61}"/>
    <hyperlink ref="B16" location="'Medicina Legal'!A1" display="'Medicina Legal'!A1" xr:uid="{C5C95072-2E8C-49D0-83B6-8F1752D31B87}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8"/>
  <sheetViews>
    <sheetView showGridLines="0" workbookViewId="0">
      <selection activeCell="B8" sqref="B8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38.85546875" bestFit="1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28515625" customWidth="1"/>
    <col min="25" max="16384" width="9.140625" hidden="1"/>
  </cols>
  <sheetData>
    <row r="1" spans="1:2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5" spans="1:23" x14ac:dyDescent="0.25">
      <c r="A5" s="1"/>
      <c r="B5" s="1"/>
      <c r="C5" s="7"/>
      <c r="D5" s="8"/>
      <c r="E5" s="9" t="s">
        <v>70</v>
      </c>
      <c r="F5" s="9"/>
      <c r="G5" s="10" t="s">
        <v>71</v>
      </c>
      <c r="H5" s="9"/>
      <c r="I5" s="9"/>
      <c r="J5" s="9" t="s">
        <v>72</v>
      </c>
      <c r="K5" s="9"/>
      <c r="L5" s="10" t="s">
        <v>73</v>
      </c>
      <c r="M5" s="8"/>
      <c r="N5" s="9"/>
      <c r="O5" s="9" t="s">
        <v>74</v>
      </c>
      <c r="P5" s="9"/>
      <c r="Q5" s="10"/>
      <c r="R5" s="8"/>
      <c r="S5" s="9"/>
      <c r="T5" s="9" t="s">
        <v>75</v>
      </c>
      <c r="U5" s="9"/>
      <c r="V5" s="10"/>
      <c r="W5" s="11" t="s">
        <v>76</v>
      </c>
    </row>
    <row r="6" spans="1:23" ht="30" x14ac:dyDescent="0.25">
      <c r="A6" s="22" t="s">
        <v>0</v>
      </c>
      <c r="B6" s="23" t="s">
        <v>77</v>
      </c>
      <c r="C6" s="12" t="s">
        <v>78</v>
      </c>
      <c r="D6" s="13" t="s">
        <v>79</v>
      </c>
      <c r="E6" s="14" t="s">
        <v>80</v>
      </c>
      <c r="F6" s="14" t="s">
        <v>81</v>
      </c>
      <c r="G6" s="15">
        <f>SUM(G7:G22)</f>
        <v>0.66666666666666607</v>
      </c>
      <c r="H6" s="16" t="s">
        <v>82</v>
      </c>
      <c r="I6" s="17" t="s">
        <v>83</v>
      </c>
      <c r="J6" s="14" t="s">
        <v>80</v>
      </c>
      <c r="K6" s="14" t="s">
        <v>81</v>
      </c>
      <c r="L6" s="15">
        <f>SUM(L7:L22)</f>
        <v>0</v>
      </c>
      <c r="M6" s="18" t="s">
        <v>82</v>
      </c>
      <c r="N6" s="16" t="s">
        <v>83</v>
      </c>
      <c r="O6" s="14" t="s">
        <v>80</v>
      </c>
      <c r="P6" s="14" t="s">
        <v>81</v>
      </c>
      <c r="Q6" s="15">
        <f>SUM(Q7:Q22)</f>
        <v>0.66666666666666607</v>
      </c>
      <c r="R6" s="16" t="s">
        <v>82</v>
      </c>
      <c r="S6" s="16" t="s">
        <v>83</v>
      </c>
      <c r="T6" s="14" t="s">
        <v>80</v>
      </c>
      <c r="U6" s="14" t="s">
        <v>81</v>
      </c>
      <c r="V6" s="15">
        <f>SUM(V7:V22)</f>
        <v>0.66666666666666607</v>
      </c>
      <c r="W6" s="19">
        <f>SUM(W7:W22)</f>
        <v>1.9999999999999991</v>
      </c>
    </row>
    <row r="7" spans="1:23" ht="60" x14ac:dyDescent="0.25">
      <c r="A7" s="99">
        <v>1</v>
      </c>
      <c r="B7" s="99" t="str">
        <f>Cronograma!B10</f>
        <v>Informática</v>
      </c>
      <c r="C7" s="100" t="s">
        <v>113</v>
      </c>
      <c r="D7" s="59">
        <v>43930</v>
      </c>
      <c r="E7" s="60">
        <v>0.29166666666666669</v>
      </c>
      <c r="F7" s="60">
        <v>0.33333333333333331</v>
      </c>
      <c r="G7" s="61">
        <f>F7-E7</f>
        <v>4.166666666666663E-2</v>
      </c>
      <c r="H7" s="62">
        <f t="shared" ref="H7" si="0">IF(D7="","",D7+DAY(1))</f>
        <v>43931</v>
      </c>
      <c r="I7" s="62" t="s">
        <v>84</v>
      </c>
      <c r="J7" s="63">
        <v>0.29166666666666669</v>
      </c>
      <c r="K7" s="63">
        <v>0.33333333333333331</v>
      </c>
      <c r="L7" s="61">
        <f>IF(I7="sim",K7-J7,0)</f>
        <v>0</v>
      </c>
      <c r="M7" s="64">
        <f>IF(D7="","",D7+DAY(7))</f>
        <v>43937</v>
      </c>
      <c r="N7" s="65" t="s">
        <v>85</v>
      </c>
      <c r="O7" s="66">
        <v>0.29166666666666669</v>
      </c>
      <c r="P7" s="66">
        <v>0.33333333333333331</v>
      </c>
      <c r="Q7" s="61">
        <f>IF(N7="sim",P7-O7,0)</f>
        <v>4.166666666666663E-2</v>
      </c>
      <c r="R7" s="67">
        <f>IF(D7="","",D7+DAY(15))</f>
        <v>43945</v>
      </c>
      <c r="S7" s="62" t="s">
        <v>85</v>
      </c>
      <c r="T7" s="60">
        <v>0.29166666666666669</v>
      </c>
      <c r="U7" s="60">
        <v>0.33333333333333331</v>
      </c>
      <c r="V7" s="61">
        <f>IF(S7="sim",U7-T7,0)</f>
        <v>4.166666666666663E-2</v>
      </c>
      <c r="W7" s="68">
        <f>G7+L7+Q7+V7</f>
        <v>0.12499999999999989</v>
      </c>
    </row>
    <row r="8" spans="1:23" ht="45" x14ac:dyDescent="0.25">
      <c r="A8" s="69">
        <v>2</v>
      </c>
      <c r="B8" s="69" t="str">
        <f>Cronograma!B11</f>
        <v>Direito Administrativo</v>
      </c>
      <c r="C8" s="101" t="s">
        <v>114</v>
      </c>
      <c r="D8" s="59">
        <v>43931</v>
      </c>
      <c r="E8" s="60">
        <v>0.29166666666666669</v>
      </c>
      <c r="F8" s="60">
        <v>0.33333333333333331</v>
      </c>
      <c r="G8" s="61">
        <f t="shared" ref="G8:G22" si="1">F8-E8</f>
        <v>4.166666666666663E-2</v>
      </c>
      <c r="H8" s="62">
        <f t="shared" ref="H8:H22" si="2">IF(D8="","",D8+DAY(1))</f>
        <v>43932</v>
      </c>
      <c r="I8" s="62" t="s">
        <v>84</v>
      </c>
      <c r="J8" s="63">
        <v>0.29166666666666669</v>
      </c>
      <c r="K8" s="63">
        <v>0.33333333333333331</v>
      </c>
      <c r="L8" s="61">
        <f t="shared" ref="L8:L22" si="3">IF(I8="sim",K8-J8,0)</f>
        <v>0</v>
      </c>
      <c r="M8" s="64">
        <f t="shared" ref="M8:M22" si="4">IF(D8="","",D8+DAY(7))</f>
        <v>43938</v>
      </c>
      <c r="N8" s="65" t="s">
        <v>85</v>
      </c>
      <c r="O8" s="66">
        <v>0.29166666666666669</v>
      </c>
      <c r="P8" s="66">
        <v>0.33333333333333331</v>
      </c>
      <c r="Q8" s="61">
        <f t="shared" ref="Q8:Q22" si="5">IF(N8="sim",P8-O8,0)</f>
        <v>4.166666666666663E-2</v>
      </c>
      <c r="R8" s="67">
        <f t="shared" ref="R8:R22" si="6">IF(D8="","",D8+DAY(15))</f>
        <v>43946</v>
      </c>
      <c r="S8" s="62" t="s">
        <v>85</v>
      </c>
      <c r="T8" s="60">
        <v>0.29166666666666669</v>
      </c>
      <c r="U8" s="60">
        <v>0.33333333333333331</v>
      </c>
      <c r="V8" s="61">
        <f t="shared" ref="V8:V22" si="7">IF(S8="sim",U8-T8,0)</f>
        <v>4.166666666666663E-2</v>
      </c>
      <c r="W8" s="68">
        <f t="shared" ref="W8:W22" si="8">G8+L8+Q8+V8</f>
        <v>0.12499999999999989</v>
      </c>
    </row>
    <row r="9" spans="1:23" ht="75" x14ac:dyDescent="0.25">
      <c r="A9" s="58">
        <v>3</v>
      </c>
      <c r="B9" s="58" t="str">
        <f>Cronograma!B12</f>
        <v xml:space="preserve">Direito Constitucional </v>
      </c>
      <c r="C9" s="101" t="s">
        <v>115</v>
      </c>
      <c r="D9" s="59">
        <v>43932</v>
      </c>
      <c r="E9" s="60">
        <v>0.29166666666666669</v>
      </c>
      <c r="F9" s="60">
        <v>0.33333333333333331</v>
      </c>
      <c r="G9" s="61">
        <f t="shared" si="1"/>
        <v>4.166666666666663E-2</v>
      </c>
      <c r="H9" s="62">
        <f t="shared" si="2"/>
        <v>43933</v>
      </c>
      <c r="I9" s="62" t="s">
        <v>84</v>
      </c>
      <c r="J9" s="63">
        <v>0.29166666666666669</v>
      </c>
      <c r="K9" s="63">
        <v>0.33333333333333331</v>
      </c>
      <c r="L9" s="61">
        <f t="shared" si="3"/>
        <v>0</v>
      </c>
      <c r="M9" s="64">
        <f t="shared" si="4"/>
        <v>43939</v>
      </c>
      <c r="N9" s="65" t="s">
        <v>85</v>
      </c>
      <c r="O9" s="66">
        <v>0.29166666666666669</v>
      </c>
      <c r="P9" s="66">
        <v>0.33333333333333331</v>
      </c>
      <c r="Q9" s="61">
        <f t="shared" si="5"/>
        <v>4.166666666666663E-2</v>
      </c>
      <c r="R9" s="67">
        <f t="shared" si="6"/>
        <v>43947</v>
      </c>
      <c r="S9" s="62" t="s">
        <v>85</v>
      </c>
      <c r="T9" s="60">
        <v>0.29166666666666669</v>
      </c>
      <c r="U9" s="60">
        <v>0.33333333333333331</v>
      </c>
      <c r="V9" s="61">
        <f t="shared" si="7"/>
        <v>4.166666666666663E-2</v>
      </c>
      <c r="W9" s="68">
        <f t="shared" si="8"/>
        <v>0.12499999999999989</v>
      </c>
    </row>
    <row r="10" spans="1:23" ht="75" x14ac:dyDescent="0.25">
      <c r="A10" s="69">
        <v>4</v>
      </c>
      <c r="B10" s="69" t="str">
        <f>Cronograma!B13</f>
        <v xml:space="preserve">Direito Penal </v>
      </c>
      <c r="C10" s="101" t="s">
        <v>116</v>
      </c>
      <c r="D10" s="59">
        <v>43933</v>
      </c>
      <c r="E10" s="60">
        <v>0.29166666666666669</v>
      </c>
      <c r="F10" s="60">
        <v>0.33333333333333331</v>
      </c>
      <c r="G10" s="61">
        <f t="shared" si="1"/>
        <v>4.166666666666663E-2</v>
      </c>
      <c r="H10" s="62">
        <f t="shared" si="2"/>
        <v>43934</v>
      </c>
      <c r="I10" s="62" t="s">
        <v>84</v>
      </c>
      <c r="J10" s="63">
        <v>0.29166666666666669</v>
      </c>
      <c r="K10" s="63">
        <v>0.33333333333333331</v>
      </c>
      <c r="L10" s="61">
        <f t="shared" si="3"/>
        <v>0</v>
      </c>
      <c r="M10" s="64">
        <f t="shared" si="4"/>
        <v>43940</v>
      </c>
      <c r="N10" s="65" t="s">
        <v>85</v>
      </c>
      <c r="O10" s="66">
        <v>0.29166666666666669</v>
      </c>
      <c r="P10" s="66">
        <v>0.33333333333333331</v>
      </c>
      <c r="Q10" s="61">
        <f t="shared" si="5"/>
        <v>4.166666666666663E-2</v>
      </c>
      <c r="R10" s="67">
        <f t="shared" si="6"/>
        <v>43948</v>
      </c>
      <c r="S10" s="62" t="s">
        <v>85</v>
      </c>
      <c r="T10" s="60">
        <v>0.29166666666666669</v>
      </c>
      <c r="U10" s="60">
        <v>0.33333333333333331</v>
      </c>
      <c r="V10" s="61">
        <f t="shared" si="7"/>
        <v>4.166666666666663E-2</v>
      </c>
      <c r="W10" s="68">
        <f t="shared" si="8"/>
        <v>0.12499999999999989</v>
      </c>
    </row>
    <row r="11" spans="1:23" ht="90" x14ac:dyDescent="0.25">
      <c r="A11" s="69">
        <v>5</v>
      </c>
      <c r="B11" s="69" t="str">
        <f>Cronograma!B14</f>
        <v>Direito Processual Penal</v>
      </c>
      <c r="C11" s="101" t="s">
        <v>117</v>
      </c>
      <c r="D11" s="59">
        <v>43934</v>
      </c>
      <c r="E11" s="60">
        <v>0.29166666666666669</v>
      </c>
      <c r="F11" s="60">
        <v>0.33333333333333331</v>
      </c>
      <c r="G11" s="61">
        <f t="shared" si="1"/>
        <v>4.166666666666663E-2</v>
      </c>
      <c r="H11" s="62">
        <f t="shared" si="2"/>
        <v>43935</v>
      </c>
      <c r="I11" s="62" t="s">
        <v>84</v>
      </c>
      <c r="J11" s="63">
        <v>0.29166666666666669</v>
      </c>
      <c r="K11" s="63">
        <v>0.33333333333333331</v>
      </c>
      <c r="L11" s="61">
        <f t="shared" si="3"/>
        <v>0</v>
      </c>
      <c r="M11" s="64">
        <f t="shared" si="4"/>
        <v>43941</v>
      </c>
      <c r="N11" s="65" t="s">
        <v>85</v>
      </c>
      <c r="O11" s="66">
        <v>0.29166666666666669</v>
      </c>
      <c r="P11" s="66">
        <v>0.33333333333333331</v>
      </c>
      <c r="Q11" s="61">
        <f t="shared" si="5"/>
        <v>4.166666666666663E-2</v>
      </c>
      <c r="R11" s="67">
        <f t="shared" si="6"/>
        <v>43949</v>
      </c>
      <c r="S11" s="62" t="s">
        <v>85</v>
      </c>
      <c r="T11" s="60">
        <v>0.29166666666666669</v>
      </c>
      <c r="U11" s="60">
        <v>0.33333333333333331</v>
      </c>
      <c r="V11" s="61">
        <f t="shared" si="7"/>
        <v>4.166666666666663E-2</v>
      </c>
      <c r="W11" s="68">
        <f t="shared" si="8"/>
        <v>0.12499999999999989</v>
      </c>
    </row>
    <row r="12" spans="1:23" ht="60" x14ac:dyDescent="0.25">
      <c r="A12" s="69">
        <v>6</v>
      </c>
      <c r="B12" s="69" t="str">
        <f>Cronograma!B15</f>
        <v>Legislação Penal Especial</v>
      </c>
      <c r="C12" s="101" t="s">
        <v>118</v>
      </c>
      <c r="D12" s="59">
        <v>43935</v>
      </c>
      <c r="E12" s="60">
        <v>0.29166666666666669</v>
      </c>
      <c r="F12" s="60">
        <v>0.33333333333333331</v>
      </c>
      <c r="G12" s="61">
        <f t="shared" si="1"/>
        <v>4.166666666666663E-2</v>
      </c>
      <c r="H12" s="62">
        <f t="shared" si="2"/>
        <v>43936</v>
      </c>
      <c r="I12" s="62" t="s">
        <v>84</v>
      </c>
      <c r="J12" s="63">
        <v>0.29166666666666669</v>
      </c>
      <c r="K12" s="63">
        <v>0.33333333333333331</v>
      </c>
      <c r="L12" s="61">
        <f t="shared" si="3"/>
        <v>0</v>
      </c>
      <c r="M12" s="64">
        <f t="shared" si="4"/>
        <v>43942</v>
      </c>
      <c r="N12" s="65" t="s">
        <v>85</v>
      </c>
      <c r="O12" s="66">
        <v>0.29166666666666669</v>
      </c>
      <c r="P12" s="66">
        <v>0.33333333333333331</v>
      </c>
      <c r="Q12" s="61">
        <f t="shared" si="5"/>
        <v>4.166666666666663E-2</v>
      </c>
      <c r="R12" s="67">
        <f t="shared" si="6"/>
        <v>43950</v>
      </c>
      <c r="S12" s="62" t="s">
        <v>85</v>
      </c>
      <c r="T12" s="60">
        <v>0.29166666666666669</v>
      </c>
      <c r="U12" s="60">
        <v>0.33333333333333331</v>
      </c>
      <c r="V12" s="61">
        <f t="shared" si="7"/>
        <v>4.166666666666663E-2</v>
      </c>
      <c r="W12" s="68">
        <f t="shared" si="8"/>
        <v>0.12499999999999989</v>
      </c>
    </row>
    <row r="13" spans="1:23" ht="75" x14ac:dyDescent="0.25">
      <c r="A13" s="69">
        <v>7</v>
      </c>
      <c r="B13" s="69" t="str">
        <f>Cronograma!B16</f>
        <v>Criminologia</v>
      </c>
      <c r="C13" s="101" t="s">
        <v>119</v>
      </c>
      <c r="D13" s="59">
        <v>43936</v>
      </c>
      <c r="E13" s="60">
        <v>0.29166666666666669</v>
      </c>
      <c r="F13" s="60">
        <v>0.33333333333333331</v>
      </c>
      <c r="G13" s="61">
        <f t="shared" si="1"/>
        <v>4.166666666666663E-2</v>
      </c>
      <c r="H13" s="62">
        <f t="shared" si="2"/>
        <v>43937</v>
      </c>
      <c r="I13" s="62" t="s">
        <v>84</v>
      </c>
      <c r="J13" s="63">
        <v>0.29166666666666669</v>
      </c>
      <c r="K13" s="63">
        <v>0.33333333333333331</v>
      </c>
      <c r="L13" s="61">
        <f t="shared" si="3"/>
        <v>0</v>
      </c>
      <c r="M13" s="64">
        <f t="shared" si="4"/>
        <v>43943</v>
      </c>
      <c r="N13" s="65" t="s">
        <v>85</v>
      </c>
      <c r="O13" s="66">
        <v>0.29166666666666669</v>
      </c>
      <c r="P13" s="66">
        <v>0.33333333333333331</v>
      </c>
      <c r="Q13" s="61">
        <f t="shared" si="5"/>
        <v>4.166666666666663E-2</v>
      </c>
      <c r="R13" s="67">
        <f t="shared" si="6"/>
        <v>43951</v>
      </c>
      <c r="S13" s="62" t="s">
        <v>85</v>
      </c>
      <c r="T13" s="60">
        <v>0.29166666666666669</v>
      </c>
      <c r="U13" s="60">
        <v>0.33333333333333331</v>
      </c>
      <c r="V13" s="61">
        <f t="shared" si="7"/>
        <v>4.166666666666663E-2</v>
      </c>
      <c r="W13" s="68">
        <f t="shared" si="8"/>
        <v>0.12499999999999989</v>
      </c>
    </row>
    <row r="14" spans="1:23" ht="60" x14ac:dyDescent="0.25">
      <c r="A14" s="69">
        <v>8</v>
      </c>
      <c r="B14" s="69" t="str">
        <f>Cronograma!B17</f>
        <v>Direito Civil</v>
      </c>
      <c r="C14" s="101" t="s">
        <v>120</v>
      </c>
      <c r="D14" s="59">
        <v>43937</v>
      </c>
      <c r="E14" s="60">
        <v>0.29166666666666669</v>
      </c>
      <c r="F14" s="60">
        <v>0.33333333333333331</v>
      </c>
      <c r="G14" s="61">
        <f t="shared" si="1"/>
        <v>4.166666666666663E-2</v>
      </c>
      <c r="H14" s="62">
        <f t="shared" si="2"/>
        <v>43938</v>
      </c>
      <c r="I14" s="62" t="s">
        <v>84</v>
      </c>
      <c r="J14" s="63">
        <v>0.29166666666666669</v>
      </c>
      <c r="K14" s="63">
        <v>0.33333333333333331</v>
      </c>
      <c r="L14" s="61">
        <f t="shared" si="3"/>
        <v>0</v>
      </c>
      <c r="M14" s="64">
        <f t="shared" si="4"/>
        <v>43944</v>
      </c>
      <c r="N14" s="65" t="s">
        <v>85</v>
      </c>
      <c r="O14" s="66">
        <v>0.29166666666666669</v>
      </c>
      <c r="P14" s="66">
        <v>0.33333333333333331</v>
      </c>
      <c r="Q14" s="61">
        <f t="shared" si="5"/>
        <v>4.166666666666663E-2</v>
      </c>
      <c r="R14" s="67">
        <f t="shared" si="6"/>
        <v>43952</v>
      </c>
      <c r="S14" s="62" t="s">
        <v>85</v>
      </c>
      <c r="T14" s="60">
        <v>0.29166666666666669</v>
      </c>
      <c r="U14" s="60">
        <v>0.33333333333333331</v>
      </c>
      <c r="V14" s="61">
        <f t="shared" si="7"/>
        <v>4.166666666666663E-2</v>
      </c>
      <c r="W14" s="68">
        <f t="shared" si="8"/>
        <v>0.12499999999999989</v>
      </c>
    </row>
    <row r="15" spans="1:23" ht="90" x14ac:dyDescent="0.25">
      <c r="A15" s="69">
        <v>9</v>
      </c>
      <c r="B15" s="69" t="str">
        <f>Cronograma!B18</f>
        <v>Direitos Humanos</v>
      </c>
      <c r="C15" s="101" t="s">
        <v>121</v>
      </c>
      <c r="D15" s="59">
        <v>43938</v>
      </c>
      <c r="E15" s="60">
        <v>0.29166666666666669</v>
      </c>
      <c r="F15" s="60">
        <v>0.33333333333333331</v>
      </c>
      <c r="G15" s="61">
        <f t="shared" si="1"/>
        <v>4.166666666666663E-2</v>
      </c>
      <c r="H15" s="62">
        <f t="shared" si="2"/>
        <v>43939</v>
      </c>
      <c r="I15" s="62" t="s">
        <v>84</v>
      </c>
      <c r="J15" s="63">
        <v>0.29166666666666669</v>
      </c>
      <c r="K15" s="63">
        <v>0.33333333333333331</v>
      </c>
      <c r="L15" s="61">
        <f t="shared" si="3"/>
        <v>0</v>
      </c>
      <c r="M15" s="64">
        <f t="shared" si="4"/>
        <v>43945</v>
      </c>
      <c r="N15" s="65" t="s">
        <v>85</v>
      </c>
      <c r="O15" s="66">
        <v>0.29166666666666669</v>
      </c>
      <c r="P15" s="66">
        <v>0.33333333333333331</v>
      </c>
      <c r="Q15" s="61">
        <f t="shared" si="5"/>
        <v>4.166666666666663E-2</v>
      </c>
      <c r="R15" s="67">
        <f t="shared" si="6"/>
        <v>43953</v>
      </c>
      <c r="S15" s="62" t="s">
        <v>85</v>
      </c>
      <c r="T15" s="60">
        <v>0.29166666666666669</v>
      </c>
      <c r="U15" s="60">
        <v>0.33333333333333331</v>
      </c>
      <c r="V15" s="61">
        <f t="shared" si="7"/>
        <v>4.166666666666663E-2</v>
      </c>
      <c r="W15" s="68">
        <f t="shared" si="8"/>
        <v>0.12499999999999989</v>
      </c>
    </row>
    <row r="16" spans="1:23" ht="120" x14ac:dyDescent="0.25">
      <c r="A16" s="69">
        <v>10</v>
      </c>
      <c r="B16" s="69" t="str">
        <f>Cronograma!B19</f>
        <v xml:space="preserve">Medicina Legal </v>
      </c>
      <c r="C16" s="101" t="s">
        <v>122</v>
      </c>
      <c r="D16" s="59">
        <v>43939</v>
      </c>
      <c r="E16" s="60">
        <v>0.29166666666666669</v>
      </c>
      <c r="F16" s="60">
        <v>0.33333333333333331</v>
      </c>
      <c r="G16" s="61">
        <f t="shared" si="1"/>
        <v>4.166666666666663E-2</v>
      </c>
      <c r="H16" s="62">
        <f t="shared" si="2"/>
        <v>43940</v>
      </c>
      <c r="I16" s="62" t="s">
        <v>84</v>
      </c>
      <c r="J16" s="63">
        <v>0.29166666666666669</v>
      </c>
      <c r="K16" s="63">
        <v>0.33333333333333331</v>
      </c>
      <c r="L16" s="61">
        <f t="shared" si="3"/>
        <v>0</v>
      </c>
      <c r="M16" s="64">
        <f t="shared" si="4"/>
        <v>43946</v>
      </c>
      <c r="N16" s="65" t="s">
        <v>85</v>
      </c>
      <c r="O16" s="66">
        <v>0.29166666666666669</v>
      </c>
      <c r="P16" s="66">
        <v>0.33333333333333331</v>
      </c>
      <c r="Q16" s="61">
        <f t="shared" si="5"/>
        <v>4.166666666666663E-2</v>
      </c>
      <c r="R16" s="67">
        <f t="shared" si="6"/>
        <v>43954</v>
      </c>
      <c r="S16" s="62" t="s">
        <v>85</v>
      </c>
      <c r="T16" s="60">
        <v>0.29166666666666669</v>
      </c>
      <c r="U16" s="60">
        <v>0.33333333333333331</v>
      </c>
      <c r="V16" s="61">
        <f t="shared" si="7"/>
        <v>4.166666666666663E-2</v>
      </c>
      <c r="W16" s="68">
        <f t="shared" si="8"/>
        <v>0.12499999999999989</v>
      </c>
    </row>
    <row r="17" spans="1:23" ht="150" x14ac:dyDescent="0.25">
      <c r="A17" s="71"/>
      <c r="B17" s="71"/>
      <c r="C17" s="101" t="s">
        <v>123</v>
      </c>
      <c r="D17" s="59">
        <v>43940</v>
      </c>
      <c r="E17" s="60">
        <v>0.29166666666666669</v>
      </c>
      <c r="F17" s="60">
        <v>0.33333333333333331</v>
      </c>
      <c r="G17" s="61">
        <f t="shared" si="1"/>
        <v>4.166666666666663E-2</v>
      </c>
      <c r="H17" s="62">
        <f t="shared" si="2"/>
        <v>43941</v>
      </c>
      <c r="I17" s="62" t="s">
        <v>84</v>
      </c>
      <c r="J17" s="63">
        <v>0.29166666666666669</v>
      </c>
      <c r="K17" s="63">
        <v>0.33333333333333331</v>
      </c>
      <c r="L17" s="61">
        <f t="shared" si="3"/>
        <v>0</v>
      </c>
      <c r="M17" s="64">
        <f t="shared" si="4"/>
        <v>43947</v>
      </c>
      <c r="N17" s="65" t="s">
        <v>85</v>
      </c>
      <c r="O17" s="66">
        <v>0.29166666666666669</v>
      </c>
      <c r="P17" s="66">
        <v>0.33333333333333331</v>
      </c>
      <c r="Q17" s="61">
        <f t="shared" si="5"/>
        <v>4.166666666666663E-2</v>
      </c>
      <c r="R17" s="67">
        <f t="shared" si="6"/>
        <v>43955</v>
      </c>
      <c r="S17" s="62" t="s">
        <v>85</v>
      </c>
      <c r="T17" s="60">
        <v>0.29166666666666669</v>
      </c>
      <c r="U17" s="60">
        <v>0.33333333333333331</v>
      </c>
      <c r="V17" s="61">
        <f t="shared" si="7"/>
        <v>4.166666666666663E-2</v>
      </c>
      <c r="W17" s="68">
        <f t="shared" si="8"/>
        <v>0.12499999999999989</v>
      </c>
    </row>
    <row r="18" spans="1:23" x14ac:dyDescent="0.25">
      <c r="A18" s="1"/>
      <c r="B18" s="1"/>
      <c r="C18" s="102"/>
      <c r="D18" s="59">
        <v>43941</v>
      </c>
      <c r="E18" s="60">
        <v>0.29166666666666669</v>
      </c>
      <c r="F18" s="60">
        <v>0.33333333333333331</v>
      </c>
      <c r="G18" s="61">
        <f t="shared" si="1"/>
        <v>4.166666666666663E-2</v>
      </c>
      <c r="H18" s="62">
        <f t="shared" si="2"/>
        <v>43942</v>
      </c>
      <c r="I18" s="62" t="s">
        <v>84</v>
      </c>
      <c r="J18" s="63">
        <v>0.29166666666666669</v>
      </c>
      <c r="K18" s="63">
        <v>0.33333333333333331</v>
      </c>
      <c r="L18" s="61">
        <f t="shared" si="3"/>
        <v>0</v>
      </c>
      <c r="M18" s="64">
        <f t="shared" si="4"/>
        <v>43948</v>
      </c>
      <c r="N18" s="65" t="s">
        <v>85</v>
      </c>
      <c r="O18" s="66">
        <v>0.29166666666666669</v>
      </c>
      <c r="P18" s="66">
        <v>0.33333333333333331</v>
      </c>
      <c r="Q18" s="61">
        <f t="shared" si="5"/>
        <v>4.166666666666663E-2</v>
      </c>
      <c r="R18" s="67">
        <f t="shared" si="6"/>
        <v>43956</v>
      </c>
      <c r="S18" s="62" t="s">
        <v>85</v>
      </c>
      <c r="T18" s="60">
        <v>0.29166666666666669</v>
      </c>
      <c r="U18" s="60">
        <v>0.33333333333333331</v>
      </c>
      <c r="V18" s="61">
        <f t="shared" si="7"/>
        <v>4.166666666666663E-2</v>
      </c>
      <c r="W18" s="68">
        <f t="shared" si="8"/>
        <v>0.12499999999999989</v>
      </c>
    </row>
    <row r="19" spans="1:23" x14ac:dyDescent="0.25">
      <c r="A19" s="1"/>
      <c r="B19" s="1"/>
      <c r="C19" s="102"/>
      <c r="D19" s="59">
        <v>43942</v>
      </c>
      <c r="E19" s="60">
        <v>0.29166666666666669</v>
      </c>
      <c r="F19" s="60">
        <v>0.33333333333333331</v>
      </c>
      <c r="G19" s="61">
        <f t="shared" si="1"/>
        <v>4.166666666666663E-2</v>
      </c>
      <c r="H19" s="62">
        <f t="shared" si="2"/>
        <v>43943</v>
      </c>
      <c r="I19" s="62" t="s">
        <v>84</v>
      </c>
      <c r="J19" s="63">
        <v>0.29166666666666669</v>
      </c>
      <c r="K19" s="63">
        <v>0.33333333333333331</v>
      </c>
      <c r="L19" s="61">
        <f t="shared" si="3"/>
        <v>0</v>
      </c>
      <c r="M19" s="64">
        <f t="shared" si="4"/>
        <v>43949</v>
      </c>
      <c r="N19" s="65" t="s">
        <v>85</v>
      </c>
      <c r="O19" s="66">
        <v>0.29166666666666669</v>
      </c>
      <c r="P19" s="66">
        <v>0.33333333333333331</v>
      </c>
      <c r="Q19" s="61">
        <f t="shared" si="5"/>
        <v>4.166666666666663E-2</v>
      </c>
      <c r="R19" s="67">
        <f t="shared" si="6"/>
        <v>43957</v>
      </c>
      <c r="S19" s="62" t="s">
        <v>85</v>
      </c>
      <c r="T19" s="60">
        <v>0.29166666666666669</v>
      </c>
      <c r="U19" s="60">
        <v>0.33333333333333331</v>
      </c>
      <c r="V19" s="61">
        <f t="shared" si="7"/>
        <v>4.166666666666663E-2</v>
      </c>
      <c r="W19" s="68">
        <f t="shared" si="8"/>
        <v>0.12499999999999989</v>
      </c>
    </row>
    <row r="20" spans="1:23" x14ac:dyDescent="0.25">
      <c r="A20" s="1"/>
      <c r="B20" s="1"/>
      <c r="C20" s="102"/>
      <c r="D20" s="59">
        <v>43943</v>
      </c>
      <c r="E20" s="60">
        <v>0.29166666666666669</v>
      </c>
      <c r="F20" s="60">
        <v>0.33333333333333331</v>
      </c>
      <c r="G20" s="61">
        <f t="shared" si="1"/>
        <v>4.166666666666663E-2</v>
      </c>
      <c r="H20" s="62">
        <f t="shared" si="2"/>
        <v>43944</v>
      </c>
      <c r="I20" s="62" t="s">
        <v>84</v>
      </c>
      <c r="J20" s="63">
        <v>0.29166666666666669</v>
      </c>
      <c r="K20" s="63">
        <v>0.33333333333333331</v>
      </c>
      <c r="L20" s="61">
        <f t="shared" si="3"/>
        <v>0</v>
      </c>
      <c r="M20" s="64">
        <f t="shared" si="4"/>
        <v>43950</v>
      </c>
      <c r="N20" s="65" t="s">
        <v>85</v>
      </c>
      <c r="O20" s="66">
        <v>0.29166666666666669</v>
      </c>
      <c r="P20" s="66">
        <v>0.33333333333333331</v>
      </c>
      <c r="Q20" s="61">
        <f t="shared" si="5"/>
        <v>4.166666666666663E-2</v>
      </c>
      <c r="R20" s="67">
        <f t="shared" si="6"/>
        <v>43958</v>
      </c>
      <c r="S20" s="62" t="s">
        <v>85</v>
      </c>
      <c r="T20" s="60">
        <v>0.29166666666666669</v>
      </c>
      <c r="U20" s="60">
        <v>0.33333333333333331</v>
      </c>
      <c r="V20" s="61">
        <f t="shared" si="7"/>
        <v>4.166666666666663E-2</v>
      </c>
      <c r="W20" s="68">
        <f t="shared" si="8"/>
        <v>0.12499999999999989</v>
      </c>
    </row>
    <row r="21" spans="1:23" x14ac:dyDescent="0.25">
      <c r="A21" s="1"/>
      <c r="B21" s="1"/>
      <c r="C21" s="102"/>
      <c r="D21" s="59">
        <v>43944</v>
      </c>
      <c r="E21" s="60">
        <v>0.29166666666666669</v>
      </c>
      <c r="F21" s="60">
        <v>0.33333333333333331</v>
      </c>
      <c r="G21" s="61">
        <f t="shared" si="1"/>
        <v>4.166666666666663E-2</v>
      </c>
      <c r="H21" s="62">
        <f t="shared" si="2"/>
        <v>43945</v>
      </c>
      <c r="I21" s="62" t="s">
        <v>84</v>
      </c>
      <c r="J21" s="63">
        <v>0.29166666666666669</v>
      </c>
      <c r="K21" s="63">
        <v>0.33333333333333331</v>
      </c>
      <c r="L21" s="61">
        <f t="shared" si="3"/>
        <v>0</v>
      </c>
      <c r="M21" s="64">
        <f t="shared" si="4"/>
        <v>43951</v>
      </c>
      <c r="N21" s="65" t="s">
        <v>85</v>
      </c>
      <c r="O21" s="66">
        <v>0.29166666666666669</v>
      </c>
      <c r="P21" s="66">
        <v>0.33333333333333331</v>
      </c>
      <c r="Q21" s="61">
        <f t="shared" si="5"/>
        <v>4.166666666666663E-2</v>
      </c>
      <c r="R21" s="67">
        <f t="shared" si="6"/>
        <v>43959</v>
      </c>
      <c r="S21" s="62" t="s">
        <v>85</v>
      </c>
      <c r="T21" s="60">
        <v>0.29166666666666669</v>
      </c>
      <c r="U21" s="60">
        <v>0.33333333333333331</v>
      </c>
      <c r="V21" s="61">
        <f t="shared" si="7"/>
        <v>4.166666666666663E-2</v>
      </c>
      <c r="W21" s="68">
        <f t="shared" si="8"/>
        <v>0.12499999999999989</v>
      </c>
    </row>
    <row r="22" spans="1:23" ht="15.75" thickBot="1" x14ac:dyDescent="0.3">
      <c r="A22" s="1"/>
      <c r="B22" s="1"/>
      <c r="C22" s="103"/>
      <c r="D22" s="59">
        <v>43945</v>
      </c>
      <c r="E22" s="60">
        <v>0.29166666666666669</v>
      </c>
      <c r="F22" s="60">
        <v>0.33333333333333331</v>
      </c>
      <c r="G22" s="61">
        <f t="shared" si="1"/>
        <v>4.166666666666663E-2</v>
      </c>
      <c r="H22" s="62">
        <f t="shared" si="2"/>
        <v>43946</v>
      </c>
      <c r="I22" s="62" t="s">
        <v>84</v>
      </c>
      <c r="J22" s="63">
        <v>0.29166666666666669</v>
      </c>
      <c r="K22" s="63">
        <v>0.33333333333333331</v>
      </c>
      <c r="L22" s="61">
        <f t="shared" si="3"/>
        <v>0</v>
      </c>
      <c r="M22" s="64">
        <f t="shared" si="4"/>
        <v>43952</v>
      </c>
      <c r="N22" s="65" t="s">
        <v>85</v>
      </c>
      <c r="O22" s="66">
        <v>0.29166666666666669</v>
      </c>
      <c r="P22" s="66">
        <v>0.33333333333333331</v>
      </c>
      <c r="Q22" s="61">
        <f t="shared" si="5"/>
        <v>4.166666666666663E-2</v>
      </c>
      <c r="R22" s="67">
        <f t="shared" si="6"/>
        <v>43960</v>
      </c>
      <c r="S22" s="62" t="s">
        <v>85</v>
      </c>
      <c r="T22" s="60">
        <v>0.29166666666666669</v>
      </c>
      <c r="U22" s="60">
        <v>0.33333333333333331</v>
      </c>
      <c r="V22" s="61">
        <f t="shared" si="7"/>
        <v>4.166666666666663E-2</v>
      </c>
      <c r="W22" s="68">
        <f t="shared" si="8"/>
        <v>0.12499999999999989</v>
      </c>
    </row>
    <row r="23" spans="1:23" ht="15.75" thickBot="1" x14ac:dyDescent="0.3">
      <c r="C23" s="95" t="s">
        <v>86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23" x14ac:dyDescent="0.25"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</row>
    <row r="25" spans="1:23" x14ac:dyDescent="0.25">
      <c r="C25" s="89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1"/>
    </row>
    <row r="26" spans="1:23" x14ac:dyDescent="0.25">
      <c r="C26" s="89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1"/>
    </row>
    <row r="27" spans="1:23" x14ac:dyDescent="0.25"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23" ht="15.75" thickBot="1" x14ac:dyDescent="0.3"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</sheetData>
  <sheetProtection algorithmName="SHA-512" hashValue="TgG/eOqQ2NUoT5hrfiXVT3QeAwgiIX8tm0HOytyMpkjZp93oUHH5nWnROxc3fIstt1bsRhTbYQrx2BuPzYDyuQ==" saltValue="mAN4kJB6YrgopcpbzW1pkA==" spinCount="100000" sheet="1" selectLockedCells="1"/>
  <mergeCells count="2">
    <mergeCell ref="C23:Q23"/>
    <mergeCell ref="C24:Q28"/>
  </mergeCells>
  <dataValidations disablePrompts="1" count="1">
    <dataValidation type="list" allowBlank="1" showInputMessage="1" showErrorMessage="1" sqref="S7:S22 I7:I22 N7:N22" xr:uid="{00000000-0002-0000-0600-000000000000}">
      <formula1>"Sim, Não"</formula1>
    </dataValidation>
  </dataValidations>
  <hyperlinks>
    <hyperlink ref="A15:B15" location="'D9'!B15" display="'D9'!B15" xr:uid="{718AEC3B-3093-486E-B2D9-7D3085278E46}"/>
    <hyperlink ref="A14:B14" location="'D9'!B14" display="'D9'!B14" xr:uid="{83C9F82E-ECAA-4790-B761-234FAB629151}"/>
    <hyperlink ref="A13:B13" location="'D7'!B13" display="'D7'!B13" xr:uid="{1ED9D1D7-4C77-4F7C-A38F-8F21B8901DB5}"/>
    <hyperlink ref="A12:B12" location="'D6'!B12" display="'D6'!B12" xr:uid="{761A7F60-AA38-4B73-95EC-CE7AF88F8D79}"/>
    <hyperlink ref="A11:B11" location="'D5'!B11" display="'D5'!B11" xr:uid="{99BB1B53-CA80-46A8-AA96-5CA08156F991}"/>
    <hyperlink ref="A10:B10" location="'D4'!B10" display="'D4'!B10" xr:uid="{A7149843-D7F1-4F89-A039-F6D9209CF0A4}"/>
    <hyperlink ref="A9:B9" location="'D3'!B9" display="'D3'!B9" xr:uid="{9ABCF4F2-6B6A-4C26-A19D-8DDD7F0A40D5}"/>
    <hyperlink ref="A16:B16" location="'D10'!B16" display="'D10'!B16" xr:uid="{21219E6F-6CC9-4E6B-B628-7D37B99B4F0B}"/>
    <hyperlink ref="A7:B7" location="Informática!A1" display="Informática!A1" xr:uid="{2F417DB1-72DB-4E26-9570-CC072957A99B}"/>
    <hyperlink ref="A8:B8" location="'D2'!B8" display="'D2'!B8" xr:uid="{64D1256F-45A8-425B-B933-5C0FE3C5B650}"/>
    <hyperlink ref="B14" location="'Direito Civil'!A1" display="'Direito Civil'!A1" xr:uid="{B369B554-10DB-4E1C-8FE6-1967CB32BE43}"/>
    <hyperlink ref="A14" location="'D8'!B14" display="'D8'!B14" xr:uid="{6E438259-43A9-47A3-B8F7-6B01989FDFF5}"/>
    <hyperlink ref="B8" location="'Direito Administrativo'!A1" display="'Direito Administrativo'!A1" xr:uid="{5FC127FD-F295-41D1-A617-5D45682F93ED}"/>
    <hyperlink ref="B9" location="'Direito Constitucional'!A1" display="'Direito Constitucional'!A1" xr:uid="{721DE1AA-CDF8-4C04-ADA7-CDAC2D44CC5E}"/>
    <hyperlink ref="B10" location="'Direito Penal '!A1" display="'Direito Penal '!A1" xr:uid="{9B7A66AD-EFF4-4208-AE89-85AC24EE9494}"/>
    <hyperlink ref="B11" location="'Direito Processual Penal'!A1" display="'Direito Processual Penal'!A1" xr:uid="{73A8DA61-6B0B-47B4-BAD3-B4F1A5B2FE30}"/>
    <hyperlink ref="B12" location="'Legislação Penal Especial'!A1" display="'Legislação Penal Especial'!A1" xr:uid="{F33264E6-2F7E-4A22-8B34-3DEE3A1D703B}"/>
    <hyperlink ref="B13" location="Criminologia!A1" display="Criminologia!A1" xr:uid="{880991E5-BC5A-4795-9EFE-EFAEF829179A}"/>
    <hyperlink ref="B15" location="'Direito Humanos'!A1" display="'Direito Humanos'!A1" xr:uid="{D21B1FAE-21C8-4E0B-8337-DE51D4F9D285}"/>
    <hyperlink ref="B16" location="'Medicina Legal'!A1" display="'Medicina Legal'!A1" xr:uid="{AFBB8219-4B45-4FBF-8764-51B0C157ACA1}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8"/>
  <sheetViews>
    <sheetView showGridLines="0" workbookViewId="0">
      <selection activeCell="B9" sqref="B9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38.85546875" bestFit="1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42578125" customWidth="1"/>
    <col min="25" max="16384" width="9.140625" hidden="1"/>
  </cols>
  <sheetData>
    <row r="1" spans="1:2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5" spans="1:23" x14ac:dyDescent="0.25">
      <c r="A5" s="1"/>
      <c r="B5" s="1"/>
      <c r="C5" s="7"/>
      <c r="D5" s="8"/>
      <c r="E5" s="9" t="s">
        <v>70</v>
      </c>
      <c r="F5" s="9"/>
      <c r="G5" s="10" t="s">
        <v>71</v>
      </c>
      <c r="H5" s="9"/>
      <c r="I5" s="9"/>
      <c r="J5" s="9" t="s">
        <v>72</v>
      </c>
      <c r="K5" s="9"/>
      <c r="L5" s="10" t="s">
        <v>73</v>
      </c>
      <c r="M5" s="8"/>
      <c r="N5" s="9"/>
      <c r="O5" s="9" t="s">
        <v>74</v>
      </c>
      <c r="P5" s="9"/>
      <c r="Q5" s="10"/>
      <c r="R5" s="8"/>
      <c r="S5" s="9"/>
      <c r="T5" s="9" t="s">
        <v>75</v>
      </c>
      <c r="U5" s="9"/>
      <c r="V5" s="10"/>
      <c r="W5" s="11" t="s">
        <v>76</v>
      </c>
    </row>
    <row r="6" spans="1:23" ht="30" x14ac:dyDescent="0.25">
      <c r="A6" s="22" t="s">
        <v>0</v>
      </c>
      <c r="B6" s="23" t="s">
        <v>77</v>
      </c>
      <c r="C6" s="12" t="s">
        <v>78</v>
      </c>
      <c r="D6" s="13" t="s">
        <v>79</v>
      </c>
      <c r="E6" s="14" t="s">
        <v>80</v>
      </c>
      <c r="F6" s="14" t="s">
        <v>81</v>
      </c>
      <c r="G6" s="15">
        <f>SUM(G7:G22)</f>
        <v>0.66666666666666607</v>
      </c>
      <c r="H6" s="16" t="s">
        <v>82</v>
      </c>
      <c r="I6" s="17" t="s">
        <v>83</v>
      </c>
      <c r="J6" s="14" t="s">
        <v>80</v>
      </c>
      <c r="K6" s="14" t="s">
        <v>81</v>
      </c>
      <c r="L6" s="15">
        <f>SUM(L7:L22)</f>
        <v>0</v>
      </c>
      <c r="M6" s="18" t="s">
        <v>82</v>
      </c>
      <c r="N6" s="16" t="s">
        <v>83</v>
      </c>
      <c r="O6" s="14" t="s">
        <v>80</v>
      </c>
      <c r="P6" s="14" t="s">
        <v>81</v>
      </c>
      <c r="Q6" s="15">
        <f>SUM(Q7:Q22)</f>
        <v>0.66666666666666607</v>
      </c>
      <c r="R6" s="16" t="s">
        <v>82</v>
      </c>
      <c r="S6" s="16" t="s">
        <v>83</v>
      </c>
      <c r="T6" s="14" t="s">
        <v>80</v>
      </c>
      <c r="U6" s="14" t="s">
        <v>81</v>
      </c>
      <c r="V6" s="15">
        <f>SUM(V7:V22)</f>
        <v>0.66666666666666607</v>
      </c>
      <c r="W6" s="19">
        <f>SUM(W7:W22)</f>
        <v>1.9999999999999991</v>
      </c>
    </row>
    <row r="7" spans="1:23" ht="30" x14ac:dyDescent="0.25">
      <c r="A7" s="99">
        <v>1</v>
      </c>
      <c r="B7" s="99" t="str">
        <f>Cronograma!B10</f>
        <v>Informática</v>
      </c>
      <c r="C7" s="100" t="s">
        <v>124</v>
      </c>
      <c r="D7" s="59">
        <v>43930</v>
      </c>
      <c r="E7" s="60">
        <v>0.29166666666666669</v>
      </c>
      <c r="F7" s="60">
        <v>0.33333333333333331</v>
      </c>
      <c r="G7" s="61">
        <f>F7-E7</f>
        <v>4.166666666666663E-2</v>
      </c>
      <c r="H7" s="62">
        <f t="shared" ref="H7" si="0">IF(D7="","",D7+DAY(1))</f>
        <v>43931</v>
      </c>
      <c r="I7" s="62" t="s">
        <v>84</v>
      </c>
      <c r="J7" s="63">
        <v>0.29166666666666669</v>
      </c>
      <c r="K7" s="63">
        <v>0.33333333333333331</v>
      </c>
      <c r="L7" s="61">
        <f>IF(I7="sim",K7-J7,0)</f>
        <v>0</v>
      </c>
      <c r="M7" s="64">
        <f>IF(D7="","",D7+DAY(7))</f>
        <v>43937</v>
      </c>
      <c r="N7" s="65" t="s">
        <v>85</v>
      </c>
      <c r="O7" s="66">
        <v>0.29166666666666669</v>
      </c>
      <c r="P7" s="66">
        <v>0.33333333333333331</v>
      </c>
      <c r="Q7" s="61">
        <f>IF(N7="sim",P7-O7,0)</f>
        <v>4.166666666666663E-2</v>
      </c>
      <c r="R7" s="67">
        <f>IF(D7="","",D7+DAY(15))</f>
        <v>43945</v>
      </c>
      <c r="S7" s="62" t="s">
        <v>85</v>
      </c>
      <c r="T7" s="60">
        <v>0.29166666666666669</v>
      </c>
      <c r="U7" s="60">
        <v>0.33333333333333331</v>
      </c>
      <c r="V7" s="61">
        <f>IF(S7="sim",U7-T7,0)</f>
        <v>4.166666666666663E-2</v>
      </c>
      <c r="W7" s="68">
        <f>G7+L7+Q7+V7</f>
        <v>0.12499999999999989</v>
      </c>
    </row>
    <row r="8" spans="1:23" x14ac:dyDescent="0.25">
      <c r="A8" s="69">
        <v>2</v>
      </c>
      <c r="B8" s="69" t="str">
        <f>Cronograma!B11</f>
        <v>Direito Administrativo</v>
      </c>
      <c r="C8" s="101" t="s">
        <v>125</v>
      </c>
      <c r="D8" s="59">
        <v>43931</v>
      </c>
      <c r="E8" s="60">
        <v>0.29166666666666669</v>
      </c>
      <c r="F8" s="60">
        <v>0.33333333333333331</v>
      </c>
      <c r="G8" s="61">
        <f t="shared" ref="G8:G22" si="1">F8-E8</f>
        <v>4.166666666666663E-2</v>
      </c>
      <c r="H8" s="62">
        <f t="shared" ref="H8:H22" si="2">IF(D8="","",D8+DAY(1))</f>
        <v>43932</v>
      </c>
      <c r="I8" s="62" t="s">
        <v>84</v>
      </c>
      <c r="J8" s="63">
        <v>0.29166666666666669</v>
      </c>
      <c r="K8" s="63">
        <v>0.33333333333333331</v>
      </c>
      <c r="L8" s="61">
        <f t="shared" ref="L8:L22" si="3">IF(I8="sim",K8-J8,0)</f>
        <v>0</v>
      </c>
      <c r="M8" s="64">
        <f t="shared" ref="M8:M22" si="4">IF(D8="","",D8+DAY(7))</f>
        <v>43938</v>
      </c>
      <c r="N8" s="65" t="s">
        <v>85</v>
      </c>
      <c r="O8" s="66">
        <v>0.29166666666666669</v>
      </c>
      <c r="P8" s="66">
        <v>0.33333333333333331</v>
      </c>
      <c r="Q8" s="61">
        <f t="shared" ref="Q8:Q22" si="5">IF(N8="sim",P8-O8,0)</f>
        <v>4.166666666666663E-2</v>
      </c>
      <c r="R8" s="67">
        <f t="shared" ref="R8:R22" si="6">IF(D8="","",D8+DAY(15))</f>
        <v>43946</v>
      </c>
      <c r="S8" s="62" t="s">
        <v>85</v>
      </c>
      <c r="T8" s="60">
        <v>0.29166666666666669</v>
      </c>
      <c r="U8" s="60">
        <v>0.33333333333333331</v>
      </c>
      <c r="V8" s="61">
        <f t="shared" ref="V8:V22" si="7">IF(S8="sim",U8-T8,0)</f>
        <v>4.166666666666663E-2</v>
      </c>
      <c r="W8" s="68">
        <f t="shared" ref="W8:W22" si="8">G8+L8+Q8+V8</f>
        <v>0.12499999999999989</v>
      </c>
    </row>
    <row r="9" spans="1:23" x14ac:dyDescent="0.25">
      <c r="A9" s="69">
        <v>3</v>
      </c>
      <c r="B9" s="69" t="str">
        <f>Cronograma!B12</f>
        <v xml:space="preserve">Direito Constitucional </v>
      </c>
      <c r="C9" s="101" t="s">
        <v>126</v>
      </c>
      <c r="D9" s="59">
        <v>43932</v>
      </c>
      <c r="E9" s="60">
        <v>0.29166666666666669</v>
      </c>
      <c r="F9" s="60">
        <v>0.33333333333333331</v>
      </c>
      <c r="G9" s="61">
        <f t="shared" si="1"/>
        <v>4.166666666666663E-2</v>
      </c>
      <c r="H9" s="62">
        <f t="shared" si="2"/>
        <v>43933</v>
      </c>
      <c r="I9" s="62" t="s">
        <v>84</v>
      </c>
      <c r="J9" s="63">
        <v>0.29166666666666669</v>
      </c>
      <c r="K9" s="63">
        <v>0.33333333333333331</v>
      </c>
      <c r="L9" s="61">
        <f t="shared" si="3"/>
        <v>0</v>
      </c>
      <c r="M9" s="64">
        <f t="shared" si="4"/>
        <v>43939</v>
      </c>
      <c r="N9" s="65" t="s">
        <v>85</v>
      </c>
      <c r="O9" s="66">
        <v>0.29166666666666669</v>
      </c>
      <c r="P9" s="66">
        <v>0.33333333333333331</v>
      </c>
      <c r="Q9" s="61">
        <f t="shared" si="5"/>
        <v>4.166666666666663E-2</v>
      </c>
      <c r="R9" s="67">
        <f t="shared" si="6"/>
        <v>43947</v>
      </c>
      <c r="S9" s="62" t="s">
        <v>85</v>
      </c>
      <c r="T9" s="60">
        <v>0.29166666666666669</v>
      </c>
      <c r="U9" s="60">
        <v>0.33333333333333331</v>
      </c>
      <c r="V9" s="61">
        <f t="shared" si="7"/>
        <v>4.166666666666663E-2</v>
      </c>
      <c r="W9" s="68">
        <f t="shared" si="8"/>
        <v>0.12499999999999989</v>
      </c>
    </row>
    <row r="10" spans="1:23" x14ac:dyDescent="0.25">
      <c r="A10" s="58">
        <v>4</v>
      </c>
      <c r="B10" s="58" t="str">
        <f>Cronograma!B13</f>
        <v xml:space="preserve">Direito Penal </v>
      </c>
      <c r="C10" s="101" t="s">
        <v>127</v>
      </c>
      <c r="D10" s="59">
        <v>43933</v>
      </c>
      <c r="E10" s="60">
        <v>0.29166666666666669</v>
      </c>
      <c r="F10" s="60">
        <v>0.33333333333333331</v>
      </c>
      <c r="G10" s="61">
        <f t="shared" si="1"/>
        <v>4.166666666666663E-2</v>
      </c>
      <c r="H10" s="62">
        <f t="shared" si="2"/>
        <v>43934</v>
      </c>
      <c r="I10" s="62" t="s">
        <v>84</v>
      </c>
      <c r="J10" s="63">
        <v>0.29166666666666669</v>
      </c>
      <c r="K10" s="63">
        <v>0.33333333333333331</v>
      </c>
      <c r="L10" s="61">
        <f t="shared" si="3"/>
        <v>0</v>
      </c>
      <c r="M10" s="64">
        <f t="shared" si="4"/>
        <v>43940</v>
      </c>
      <c r="N10" s="65" t="s">
        <v>85</v>
      </c>
      <c r="O10" s="66">
        <v>0.29166666666666669</v>
      </c>
      <c r="P10" s="66">
        <v>0.33333333333333331</v>
      </c>
      <c r="Q10" s="61">
        <f t="shared" si="5"/>
        <v>4.166666666666663E-2</v>
      </c>
      <c r="R10" s="67">
        <f t="shared" si="6"/>
        <v>43948</v>
      </c>
      <c r="S10" s="62" t="s">
        <v>85</v>
      </c>
      <c r="T10" s="60">
        <v>0.29166666666666669</v>
      </c>
      <c r="U10" s="60">
        <v>0.33333333333333331</v>
      </c>
      <c r="V10" s="61">
        <f t="shared" si="7"/>
        <v>4.166666666666663E-2</v>
      </c>
      <c r="W10" s="68">
        <f t="shared" si="8"/>
        <v>0.12499999999999989</v>
      </c>
    </row>
    <row r="11" spans="1:23" x14ac:dyDescent="0.25">
      <c r="A11" s="69">
        <v>5</v>
      </c>
      <c r="B11" s="69" t="str">
        <f>Cronograma!B14</f>
        <v>Direito Processual Penal</v>
      </c>
      <c r="C11" s="101" t="s">
        <v>128</v>
      </c>
      <c r="D11" s="59">
        <v>43934</v>
      </c>
      <c r="E11" s="60">
        <v>0.29166666666666669</v>
      </c>
      <c r="F11" s="60">
        <v>0.33333333333333331</v>
      </c>
      <c r="G11" s="61">
        <f t="shared" si="1"/>
        <v>4.166666666666663E-2</v>
      </c>
      <c r="H11" s="62">
        <f t="shared" si="2"/>
        <v>43935</v>
      </c>
      <c r="I11" s="62" t="s">
        <v>84</v>
      </c>
      <c r="J11" s="63">
        <v>0.29166666666666669</v>
      </c>
      <c r="K11" s="63">
        <v>0.33333333333333331</v>
      </c>
      <c r="L11" s="61">
        <f t="shared" si="3"/>
        <v>0</v>
      </c>
      <c r="M11" s="64">
        <f t="shared" si="4"/>
        <v>43941</v>
      </c>
      <c r="N11" s="65" t="s">
        <v>85</v>
      </c>
      <c r="O11" s="66">
        <v>0.29166666666666669</v>
      </c>
      <c r="P11" s="66">
        <v>0.33333333333333331</v>
      </c>
      <c r="Q11" s="61">
        <f t="shared" si="5"/>
        <v>4.166666666666663E-2</v>
      </c>
      <c r="R11" s="67">
        <f t="shared" si="6"/>
        <v>43949</v>
      </c>
      <c r="S11" s="62" t="s">
        <v>85</v>
      </c>
      <c r="T11" s="60">
        <v>0.29166666666666669</v>
      </c>
      <c r="U11" s="60">
        <v>0.33333333333333331</v>
      </c>
      <c r="V11" s="61">
        <f t="shared" si="7"/>
        <v>4.166666666666663E-2</v>
      </c>
      <c r="W11" s="68">
        <f t="shared" si="8"/>
        <v>0.12499999999999989</v>
      </c>
    </row>
    <row r="12" spans="1:23" ht="30" x14ac:dyDescent="0.25">
      <c r="A12" s="69">
        <v>6</v>
      </c>
      <c r="B12" s="69" t="str">
        <f>Cronograma!B15</f>
        <v>Legislação Penal Especial</v>
      </c>
      <c r="C12" s="101" t="s">
        <v>129</v>
      </c>
      <c r="D12" s="59">
        <v>43935</v>
      </c>
      <c r="E12" s="60">
        <v>0.29166666666666669</v>
      </c>
      <c r="F12" s="60">
        <v>0.33333333333333331</v>
      </c>
      <c r="G12" s="61">
        <f t="shared" si="1"/>
        <v>4.166666666666663E-2</v>
      </c>
      <c r="H12" s="62">
        <f t="shared" si="2"/>
        <v>43936</v>
      </c>
      <c r="I12" s="62" t="s">
        <v>84</v>
      </c>
      <c r="J12" s="63">
        <v>0.29166666666666669</v>
      </c>
      <c r="K12" s="63">
        <v>0.33333333333333331</v>
      </c>
      <c r="L12" s="61">
        <f t="shared" si="3"/>
        <v>0</v>
      </c>
      <c r="M12" s="64">
        <f t="shared" si="4"/>
        <v>43942</v>
      </c>
      <c r="N12" s="65" t="s">
        <v>85</v>
      </c>
      <c r="O12" s="66">
        <v>0.29166666666666669</v>
      </c>
      <c r="P12" s="66">
        <v>0.33333333333333331</v>
      </c>
      <c r="Q12" s="61">
        <f t="shared" si="5"/>
        <v>4.166666666666663E-2</v>
      </c>
      <c r="R12" s="67">
        <f t="shared" si="6"/>
        <v>43950</v>
      </c>
      <c r="S12" s="62" t="s">
        <v>85</v>
      </c>
      <c r="T12" s="60">
        <v>0.29166666666666669</v>
      </c>
      <c r="U12" s="60">
        <v>0.33333333333333331</v>
      </c>
      <c r="V12" s="61">
        <f t="shared" si="7"/>
        <v>4.166666666666663E-2</v>
      </c>
      <c r="W12" s="68">
        <f t="shared" si="8"/>
        <v>0.12499999999999989</v>
      </c>
    </row>
    <row r="13" spans="1:23" ht="30" x14ac:dyDescent="0.25">
      <c r="A13" s="69">
        <v>7</v>
      </c>
      <c r="B13" s="69" t="str">
        <f>Cronograma!B16</f>
        <v>Criminologia</v>
      </c>
      <c r="C13" s="101" t="s">
        <v>130</v>
      </c>
      <c r="D13" s="59">
        <v>43936</v>
      </c>
      <c r="E13" s="60">
        <v>0.29166666666666669</v>
      </c>
      <c r="F13" s="60">
        <v>0.33333333333333331</v>
      </c>
      <c r="G13" s="61">
        <f t="shared" si="1"/>
        <v>4.166666666666663E-2</v>
      </c>
      <c r="H13" s="62">
        <f t="shared" si="2"/>
        <v>43937</v>
      </c>
      <c r="I13" s="62" t="s">
        <v>84</v>
      </c>
      <c r="J13" s="63">
        <v>0.29166666666666669</v>
      </c>
      <c r="K13" s="63">
        <v>0.33333333333333331</v>
      </c>
      <c r="L13" s="61">
        <f t="shared" si="3"/>
        <v>0</v>
      </c>
      <c r="M13" s="64">
        <f t="shared" si="4"/>
        <v>43943</v>
      </c>
      <c r="N13" s="65" t="s">
        <v>85</v>
      </c>
      <c r="O13" s="66">
        <v>0.29166666666666669</v>
      </c>
      <c r="P13" s="66">
        <v>0.33333333333333331</v>
      </c>
      <c r="Q13" s="61">
        <f t="shared" si="5"/>
        <v>4.166666666666663E-2</v>
      </c>
      <c r="R13" s="67">
        <f t="shared" si="6"/>
        <v>43951</v>
      </c>
      <c r="S13" s="62" t="s">
        <v>85</v>
      </c>
      <c r="T13" s="60">
        <v>0.29166666666666669</v>
      </c>
      <c r="U13" s="60">
        <v>0.33333333333333331</v>
      </c>
      <c r="V13" s="61">
        <f t="shared" si="7"/>
        <v>4.166666666666663E-2</v>
      </c>
      <c r="W13" s="68">
        <f t="shared" si="8"/>
        <v>0.12499999999999989</v>
      </c>
    </row>
    <row r="14" spans="1:23" ht="30" x14ac:dyDescent="0.25">
      <c r="A14" s="69">
        <v>8</v>
      </c>
      <c r="B14" s="69" t="str">
        <f>Cronograma!B17</f>
        <v>Direito Civil</v>
      </c>
      <c r="C14" s="101" t="s">
        <v>131</v>
      </c>
      <c r="D14" s="59">
        <v>43937</v>
      </c>
      <c r="E14" s="60">
        <v>0.29166666666666669</v>
      </c>
      <c r="F14" s="60">
        <v>0.33333333333333331</v>
      </c>
      <c r="G14" s="61">
        <f t="shared" si="1"/>
        <v>4.166666666666663E-2</v>
      </c>
      <c r="H14" s="62">
        <f t="shared" si="2"/>
        <v>43938</v>
      </c>
      <c r="I14" s="62" t="s">
        <v>84</v>
      </c>
      <c r="J14" s="63">
        <v>0.29166666666666669</v>
      </c>
      <c r="K14" s="63">
        <v>0.33333333333333331</v>
      </c>
      <c r="L14" s="61">
        <f t="shared" si="3"/>
        <v>0</v>
      </c>
      <c r="M14" s="64">
        <f t="shared" si="4"/>
        <v>43944</v>
      </c>
      <c r="N14" s="65" t="s">
        <v>85</v>
      </c>
      <c r="O14" s="66">
        <v>0.29166666666666669</v>
      </c>
      <c r="P14" s="66">
        <v>0.33333333333333331</v>
      </c>
      <c r="Q14" s="61">
        <f t="shared" si="5"/>
        <v>4.166666666666663E-2</v>
      </c>
      <c r="R14" s="67">
        <f t="shared" si="6"/>
        <v>43952</v>
      </c>
      <c r="S14" s="62" t="s">
        <v>85</v>
      </c>
      <c r="T14" s="60">
        <v>0.29166666666666669</v>
      </c>
      <c r="U14" s="60">
        <v>0.33333333333333331</v>
      </c>
      <c r="V14" s="61">
        <f t="shared" si="7"/>
        <v>4.166666666666663E-2</v>
      </c>
      <c r="W14" s="68">
        <f t="shared" si="8"/>
        <v>0.12499999999999989</v>
      </c>
    </row>
    <row r="15" spans="1:23" x14ac:dyDescent="0.25">
      <c r="A15" s="69">
        <v>9</v>
      </c>
      <c r="B15" s="69" t="str">
        <f>Cronograma!B18</f>
        <v>Direitos Humanos</v>
      </c>
      <c r="C15" s="101" t="s">
        <v>132</v>
      </c>
      <c r="D15" s="59">
        <v>43938</v>
      </c>
      <c r="E15" s="60">
        <v>0.29166666666666669</v>
      </c>
      <c r="F15" s="60">
        <v>0.33333333333333331</v>
      </c>
      <c r="G15" s="61">
        <f t="shared" si="1"/>
        <v>4.166666666666663E-2</v>
      </c>
      <c r="H15" s="62">
        <f t="shared" si="2"/>
        <v>43939</v>
      </c>
      <c r="I15" s="62" t="s">
        <v>84</v>
      </c>
      <c r="J15" s="63">
        <v>0.29166666666666669</v>
      </c>
      <c r="K15" s="63">
        <v>0.33333333333333331</v>
      </c>
      <c r="L15" s="61">
        <f t="shared" si="3"/>
        <v>0</v>
      </c>
      <c r="M15" s="64">
        <f t="shared" si="4"/>
        <v>43945</v>
      </c>
      <c r="N15" s="65" t="s">
        <v>85</v>
      </c>
      <c r="O15" s="66">
        <v>0.29166666666666669</v>
      </c>
      <c r="P15" s="66">
        <v>0.33333333333333331</v>
      </c>
      <c r="Q15" s="61">
        <f t="shared" si="5"/>
        <v>4.166666666666663E-2</v>
      </c>
      <c r="R15" s="67">
        <f t="shared" si="6"/>
        <v>43953</v>
      </c>
      <c r="S15" s="62" t="s">
        <v>85</v>
      </c>
      <c r="T15" s="60">
        <v>0.29166666666666669</v>
      </c>
      <c r="U15" s="60">
        <v>0.33333333333333331</v>
      </c>
      <c r="V15" s="61">
        <f t="shared" si="7"/>
        <v>4.166666666666663E-2</v>
      </c>
      <c r="W15" s="68">
        <f t="shared" si="8"/>
        <v>0.12499999999999989</v>
      </c>
    </row>
    <row r="16" spans="1:23" x14ac:dyDescent="0.25">
      <c r="A16" s="69">
        <v>10</v>
      </c>
      <c r="B16" s="69" t="str">
        <f>Cronograma!B19</f>
        <v xml:space="preserve">Medicina Legal </v>
      </c>
      <c r="C16" s="101" t="s">
        <v>133</v>
      </c>
      <c r="D16" s="59">
        <v>43939</v>
      </c>
      <c r="E16" s="60">
        <v>0.29166666666666669</v>
      </c>
      <c r="F16" s="60">
        <v>0.33333333333333331</v>
      </c>
      <c r="G16" s="61">
        <f t="shared" si="1"/>
        <v>4.166666666666663E-2</v>
      </c>
      <c r="H16" s="62">
        <f t="shared" si="2"/>
        <v>43940</v>
      </c>
      <c r="I16" s="62" t="s">
        <v>84</v>
      </c>
      <c r="J16" s="63">
        <v>0.29166666666666669</v>
      </c>
      <c r="K16" s="63">
        <v>0.33333333333333331</v>
      </c>
      <c r="L16" s="61">
        <f t="shared" si="3"/>
        <v>0</v>
      </c>
      <c r="M16" s="64">
        <f t="shared" si="4"/>
        <v>43946</v>
      </c>
      <c r="N16" s="65" t="s">
        <v>85</v>
      </c>
      <c r="O16" s="66">
        <v>0.29166666666666669</v>
      </c>
      <c r="P16" s="66">
        <v>0.33333333333333331</v>
      </c>
      <c r="Q16" s="61">
        <f t="shared" si="5"/>
        <v>4.166666666666663E-2</v>
      </c>
      <c r="R16" s="67">
        <f t="shared" si="6"/>
        <v>43954</v>
      </c>
      <c r="S16" s="62" t="s">
        <v>85</v>
      </c>
      <c r="T16" s="60">
        <v>0.29166666666666669</v>
      </c>
      <c r="U16" s="60">
        <v>0.33333333333333331</v>
      </c>
      <c r="V16" s="61">
        <f t="shared" si="7"/>
        <v>4.166666666666663E-2</v>
      </c>
      <c r="W16" s="68">
        <f t="shared" si="8"/>
        <v>0.12499999999999989</v>
      </c>
    </row>
    <row r="17" spans="1:23" x14ac:dyDescent="0.25">
      <c r="A17" s="71"/>
      <c r="B17" s="71"/>
      <c r="C17" s="101" t="s">
        <v>134</v>
      </c>
      <c r="D17" s="59">
        <v>43940</v>
      </c>
      <c r="E17" s="60">
        <v>0.29166666666666669</v>
      </c>
      <c r="F17" s="60">
        <v>0.33333333333333331</v>
      </c>
      <c r="G17" s="61">
        <f t="shared" si="1"/>
        <v>4.166666666666663E-2</v>
      </c>
      <c r="H17" s="62">
        <f t="shared" si="2"/>
        <v>43941</v>
      </c>
      <c r="I17" s="62" t="s">
        <v>84</v>
      </c>
      <c r="J17" s="63">
        <v>0.29166666666666669</v>
      </c>
      <c r="K17" s="63">
        <v>0.33333333333333331</v>
      </c>
      <c r="L17" s="61">
        <f t="shared" si="3"/>
        <v>0</v>
      </c>
      <c r="M17" s="64">
        <f t="shared" si="4"/>
        <v>43947</v>
      </c>
      <c r="N17" s="65" t="s">
        <v>85</v>
      </c>
      <c r="O17" s="66">
        <v>0.29166666666666669</v>
      </c>
      <c r="P17" s="66">
        <v>0.33333333333333331</v>
      </c>
      <c r="Q17" s="61">
        <f t="shared" si="5"/>
        <v>4.166666666666663E-2</v>
      </c>
      <c r="R17" s="67">
        <f t="shared" si="6"/>
        <v>43955</v>
      </c>
      <c r="S17" s="62" t="s">
        <v>85</v>
      </c>
      <c r="T17" s="60">
        <v>0.29166666666666669</v>
      </c>
      <c r="U17" s="60">
        <v>0.33333333333333331</v>
      </c>
      <c r="V17" s="61">
        <f t="shared" si="7"/>
        <v>4.166666666666663E-2</v>
      </c>
      <c r="W17" s="68">
        <f t="shared" si="8"/>
        <v>0.12499999999999989</v>
      </c>
    </row>
    <row r="18" spans="1:23" ht="30" x14ac:dyDescent="0.25">
      <c r="A18" s="1"/>
      <c r="B18" s="1"/>
      <c r="C18" s="101" t="s">
        <v>135</v>
      </c>
      <c r="D18" s="59">
        <v>43941</v>
      </c>
      <c r="E18" s="60">
        <v>0.29166666666666669</v>
      </c>
      <c r="F18" s="60">
        <v>0.33333333333333331</v>
      </c>
      <c r="G18" s="61">
        <f t="shared" si="1"/>
        <v>4.166666666666663E-2</v>
      </c>
      <c r="H18" s="62">
        <f t="shared" si="2"/>
        <v>43942</v>
      </c>
      <c r="I18" s="62" t="s">
        <v>84</v>
      </c>
      <c r="J18" s="63">
        <v>0.29166666666666669</v>
      </c>
      <c r="K18" s="63">
        <v>0.33333333333333331</v>
      </c>
      <c r="L18" s="61">
        <f t="shared" si="3"/>
        <v>0</v>
      </c>
      <c r="M18" s="64">
        <f t="shared" si="4"/>
        <v>43948</v>
      </c>
      <c r="N18" s="65" t="s">
        <v>85</v>
      </c>
      <c r="O18" s="66">
        <v>0.29166666666666669</v>
      </c>
      <c r="P18" s="66">
        <v>0.33333333333333331</v>
      </c>
      <c r="Q18" s="61">
        <f t="shared" si="5"/>
        <v>4.166666666666663E-2</v>
      </c>
      <c r="R18" s="67">
        <f t="shared" si="6"/>
        <v>43956</v>
      </c>
      <c r="S18" s="62" t="s">
        <v>85</v>
      </c>
      <c r="T18" s="60">
        <v>0.29166666666666669</v>
      </c>
      <c r="U18" s="60">
        <v>0.33333333333333331</v>
      </c>
      <c r="V18" s="61">
        <f t="shared" si="7"/>
        <v>4.166666666666663E-2</v>
      </c>
      <c r="W18" s="68">
        <f t="shared" si="8"/>
        <v>0.12499999999999989</v>
      </c>
    </row>
    <row r="19" spans="1:23" x14ac:dyDescent="0.25">
      <c r="A19" s="1"/>
      <c r="B19" s="1"/>
      <c r="C19" s="102"/>
      <c r="D19" s="59">
        <v>43942</v>
      </c>
      <c r="E19" s="60">
        <v>0.29166666666666669</v>
      </c>
      <c r="F19" s="60">
        <v>0.33333333333333331</v>
      </c>
      <c r="G19" s="61">
        <f t="shared" si="1"/>
        <v>4.166666666666663E-2</v>
      </c>
      <c r="H19" s="62">
        <f t="shared" si="2"/>
        <v>43943</v>
      </c>
      <c r="I19" s="62" t="s">
        <v>84</v>
      </c>
      <c r="J19" s="63">
        <v>0.29166666666666669</v>
      </c>
      <c r="K19" s="63">
        <v>0.33333333333333331</v>
      </c>
      <c r="L19" s="61">
        <f t="shared" si="3"/>
        <v>0</v>
      </c>
      <c r="M19" s="64">
        <f t="shared" si="4"/>
        <v>43949</v>
      </c>
      <c r="N19" s="65" t="s">
        <v>85</v>
      </c>
      <c r="O19" s="66">
        <v>0.29166666666666669</v>
      </c>
      <c r="P19" s="66">
        <v>0.33333333333333331</v>
      </c>
      <c r="Q19" s="61">
        <f t="shared" si="5"/>
        <v>4.166666666666663E-2</v>
      </c>
      <c r="R19" s="67">
        <f t="shared" si="6"/>
        <v>43957</v>
      </c>
      <c r="S19" s="62" t="s">
        <v>85</v>
      </c>
      <c r="T19" s="60">
        <v>0.29166666666666669</v>
      </c>
      <c r="U19" s="60">
        <v>0.33333333333333331</v>
      </c>
      <c r="V19" s="61">
        <f t="shared" si="7"/>
        <v>4.166666666666663E-2</v>
      </c>
      <c r="W19" s="68">
        <f t="shared" si="8"/>
        <v>0.12499999999999989</v>
      </c>
    </row>
    <row r="20" spans="1:23" x14ac:dyDescent="0.25">
      <c r="A20" s="1"/>
      <c r="B20" s="1"/>
      <c r="C20" s="102"/>
      <c r="D20" s="59">
        <v>43943</v>
      </c>
      <c r="E20" s="60">
        <v>0.29166666666666669</v>
      </c>
      <c r="F20" s="60">
        <v>0.33333333333333331</v>
      </c>
      <c r="G20" s="61">
        <f t="shared" si="1"/>
        <v>4.166666666666663E-2</v>
      </c>
      <c r="H20" s="62">
        <f t="shared" si="2"/>
        <v>43944</v>
      </c>
      <c r="I20" s="62" t="s">
        <v>84</v>
      </c>
      <c r="J20" s="63">
        <v>0.29166666666666669</v>
      </c>
      <c r="K20" s="63">
        <v>0.33333333333333331</v>
      </c>
      <c r="L20" s="61">
        <f t="shared" si="3"/>
        <v>0</v>
      </c>
      <c r="M20" s="64">
        <f t="shared" si="4"/>
        <v>43950</v>
      </c>
      <c r="N20" s="65" t="s">
        <v>85</v>
      </c>
      <c r="O20" s="66">
        <v>0.29166666666666669</v>
      </c>
      <c r="P20" s="66">
        <v>0.33333333333333331</v>
      </c>
      <c r="Q20" s="61">
        <f t="shared" si="5"/>
        <v>4.166666666666663E-2</v>
      </c>
      <c r="R20" s="67">
        <f t="shared" si="6"/>
        <v>43958</v>
      </c>
      <c r="S20" s="62" t="s">
        <v>85</v>
      </c>
      <c r="T20" s="60">
        <v>0.29166666666666669</v>
      </c>
      <c r="U20" s="60">
        <v>0.33333333333333331</v>
      </c>
      <c r="V20" s="61">
        <f t="shared" si="7"/>
        <v>4.166666666666663E-2</v>
      </c>
      <c r="W20" s="68">
        <f t="shared" si="8"/>
        <v>0.12499999999999989</v>
      </c>
    </row>
    <row r="21" spans="1:23" x14ac:dyDescent="0.25">
      <c r="A21" s="1"/>
      <c r="B21" s="1"/>
      <c r="C21" s="102"/>
      <c r="D21" s="59">
        <v>43944</v>
      </c>
      <c r="E21" s="60">
        <v>0.29166666666666669</v>
      </c>
      <c r="F21" s="60">
        <v>0.33333333333333331</v>
      </c>
      <c r="G21" s="61">
        <f t="shared" si="1"/>
        <v>4.166666666666663E-2</v>
      </c>
      <c r="H21" s="62">
        <f t="shared" si="2"/>
        <v>43945</v>
      </c>
      <c r="I21" s="62" t="s">
        <v>84</v>
      </c>
      <c r="J21" s="63">
        <v>0.29166666666666669</v>
      </c>
      <c r="K21" s="63">
        <v>0.33333333333333331</v>
      </c>
      <c r="L21" s="61">
        <f t="shared" si="3"/>
        <v>0</v>
      </c>
      <c r="M21" s="64">
        <f t="shared" si="4"/>
        <v>43951</v>
      </c>
      <c r="N21" s="65" t="s">
        <v>85</v>
      </c>
      <c r="O21" s="66">
        <v>0.29166666666666669</v>
      </c>
      <c r="P21" s="66">
        <v>0.33333333333333331</v>
      </c>
      <c r="Q21" s="61">
        <f t="shared" si="5"/>
        <v>4.166666666666663E-2</v>
      </c>
      <c r="R21" s="67">
        <f t="shared" si="6"/>
        <v>43959</v>
      </c>
      <c r="S21" s="62" t="s">
        <v>85</v>
      </c>
      <c r="T21" s="60">
        <v>0.29166666666666669</v>
      </c>
      <c r="U21" s="60">
        <v>0.33333333333333331</v>
      </c>
      <c r="V21" s="61">
        <f t="shared" si="7"/>
        <v>4.166666666666663E-2</v>
      </c>
      <c r="W21" s="68">
        <f t="shared" si="8"/>
        <v>0.12499999999999989</v>
      </c>
    </row>
    <row r="22" spans="1:23" ht="15.75" thickBot="1" x14ac:dyDescent="0.3">
      <c r="A22" s="1"/>
      <c r="B22" s="1"/>
      <c r="C22" s="102"/>
      <c r="D22" s="59">
        <v>43945</v>
      </c>
      <c r="E22" s="60">
        <v>0.29166666666666669</v>
      </c>
      <c r="F22" s="60">
        <v>0.33333333333333331</v>
      </c>
      <c r="G22" s="61">
        <f t="shared" si="1"/>
        <v>4.166666666666663E-2</v>
      </c>
      <c r="H22" s="62">
        <f t="shared" si="2"/>
        <v>43946</v>
      </c>
      <c r="I22" s="62" t="s">
        <v>84</v>
      </c>
      <c r="J22" s="63">
        <v>0.29166666666666669</v>
      </c>
      <c r="K22" s="63">
        <v>0.33333333333333331</v>
      </c>
      <c r="L22" s="61">
        <f t="shared" si="3"/>
        <v>0</v>
      </c>
      <c r="M22" s="64">
        <f t="shared" si="4"/>
        <v>43952</v>
      </c>
      <c r="N22" s="65" t="s">
        <v>85</v>
      </c>
      <c r="O22" s="66">
        <v>0.29166666666666669</v>
      </c>
      <c r="P22" s="66">
        <v>0.33333333333333331</v>
      </c>
      <c r="Q22" s="61">
        <f t="shared" si="5"/>
        <v>4.166666666666663E-2</v>
      </c>
      <c r="R22" s="67">
        <f t="shared" si="6"/>
        <v>43960</v>
      </c>
      <c r="S22" s="62" t="s">
        <v>85</v>
      </c>
      <c r="T22" s="60">
        <v>0.29166666666666669</v>
      </c>
      <c r="U22" s="60">
        <v>0.33333333333333331</v>
      </c>
      <c r="V22" s="61">
        <f t="shared" si="7"/>
        <v>4.166666666666663E-2</v>
      </c>
      <c r="W22" s="68">
        <f t="shared" si="8"/>
        <v>0.12499999999999989</v>
      </c>
    </row>
    <row r="23" spans="1:23" ht="15.75" thickBot="1" x14ac:dyDescent="0.3">
      <c r="C23" s="95" t="s">
        <v>86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23" x14ac:dyDescent="0.25"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</row>
    <row r="25" spans="1:23" x14ac:dyDescent="0.25">
      <c r="C25" s="89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1"/>
    </row>
    <row r="26" spans="1:23" x14ac:dyDescent="0.25">
      <c r="C26" s="89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1"/>
    </row>
    <row r="27" spans="1:23" x14ac:dyDescent="0.25"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23" ht="15.75" thickBot="1" x14ac:dyDescent="0.3"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</sheetData>
  <sheetProtection algorithmName="SHA-512" hashValue="jl4ZcajcaEkBwvQov9Jj+4bpJWL9kVPbmF9yLXySsi5seDdw2MiGsg2+svSZA13eMQhx2ZFJPA+ByRR6Noi8HA==" saltValue="G7eCCxzZNe/fCUnWDeIMug==" spinCount="100000" sheet="1" selectLockedCells="1"/>
  <mergeCells count="2">
    <mergeCell ref="C23:Q23"/>
    <mergeCell ref="C24:Q28"/>
  </mergeCells>
  <dataValidations disablePrompts="1" count="1">
    <dataValidation type="list" allowBlank="1" showInputMessage="1" showErrorMessage="1" sqref="S7:S22 N7:N22 I7:I22" xr:uid="{00000000-0002-0000-0700-000000000000}">
      <formula1>"Sim, Não"</formula1>
    </dataValidation>
  </dataValidations>
  <hyperlinks>
    <hyperlink ref="A15:B15" location="'D9'!B15" display="'D9'!B15" xr:uid="{314C64C2-7E51-4387-8CA1-29CB0F921313}"/>
    <hyperlink ref="A14:B14" location="'D9'!B14" display="'D9'!B14" xr:uid="{E54A8E60-B2E8-4D25-A336-BF9494765D6F}"/>
    <hyperlink ref="A13:B13" location="'D7'!B13" display="'D7'!B13" xr:uid="{D045267B-7EC4-45AE-B062-7F3B30F0D1B3}"/>
    <hyperlink ref="A12:B12" location="'D6'!B12" display="'D6'!B12" xr:uid="{AC3963A5-4249-4703-B828-F82FFD43659D}"/>
    <hyperlink ref="A11:B11" location="'D5'!B11" display="'D5'!B11" xr:uid="{83C4F6A4-8F3C-4E05-AA6E-A3FF9A3322B7}"/>
    <hyperlink ref="A10:B10" location="'D4'!B10" display="'D4'!B10" xr:uid="{6EEE3BD0-CE84-4D67-8433-54EF3D7A5F78}"/>
    <hyperlink ref="A9:B9" location="'D3'!B9" display="'D3'!B9" xr:uid="{69A714B4-9B70-4A6B-A97C-7BB03E32479D}"/>
    <hyperlink ref="A16:B16" location="'D10'!B16" display="'D10'!B16" xr:uid="{35A339FF-DD2B-41A4-A088-FEBFF9334EE1}"/>
    <hyperlink ref="A7:B7" location="Informática!A1" display="Informática!A1" xr:uid="{D25683BA-A9A2-441E-90B9-9D49464C7A29}"/>
    <hyperlink ref="A8:B8" location="'D2'!B8" display="'D2'!B8" xr:uid="{CCDDDFA5-2875-4850-AD26-236F943977D3}"/>
    <hyperlink ref="B14" location="'Direito Civil'!A1" display="'Direito Civil'!A1" xr:uid="{A5DAE97B-548C-43E2-B8C0-2BB6E8D1618D}"/>
    <hyperlink ref="A14" location="'D8'!B14" display="'D8'!B14" xr:uid="{1527D539-E164-4EAD-ACF3-98F6F4A6FBE3}"/>
    <hyperlink ref="B8" location="'Direito Administrativo'!A1" display="'Direito Administrativo'!A1" xr:uid="{FCB637E6-8C37-4CA1-9736-A615694C3817}"/>
    <hyperlink ref="B9" location="'Direito Constitucional'!A1" display="'Direito Constitucional'!A1" xr:uid="{11234B6D-0809-4AFF-A456-72B25F1523D5}"/>
    <hyperlink ref="B10" location="'Direito Penal '!A1" display="'Direito Penal '!A1" xr:uid="{27BE40F5-FB5E-4A69-B14B-3CF551FA44B5}"/>
    <hyperlink ref="B11" location="'Direito Processual Penal'!A1" display="'Direito Processual Penal'!A1" xr:uid="{74DA2416-60CB-4F45-8E5F-208B4E036FE5}"/>
    <hyperlink ref="B12" location="'Legislação Penal Especial'!A1" display="'Legislação Penal Especial'!A1" xr:uid="{64E5F281-932D-494D-8514-4FC98BD72680}"/>
    <hyperlink ref="B13" location="Criminologia!A1" display="Criminologia!A1" xr:uid="{23F0A4E2-BDC6-469D-871A-42AE7E7B12A6}"/>
    <hyperlink ref="B15" location="'Direito Humanos'!A1" display="'Direito Humanos'!A1" xr:uid="{F01232FA-3040-4ACF-BA2F-ED9D54B0D659}"/>
    <hyperlink ref="B16" location="'Medicina Legal'!A1" display="'Medicina Legal'!A1" xr:uid="{E90F75FE-EC4A-402C-86C7-151E75F7B583}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5"/>
  <sheetViews>
    <sheetView showGridLines="0" workbookViewId="0">
      <selection activeCell="B10" sqref="B10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38.85546875" bestFit="1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42578125" customWidth="1"/>
    <col min="25" max="16384" width="9.140625" hidden="1"/>
  </cols>
  <sheetData>
    <row r="1" spans="1:2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5" spans="1:23" x14ac:dyDescent="0.25">
      <c r="A5" s="1"/>
      <c r="B5" s="1"/>
      <c r="C5" s="7"/>
      <c r="D5" s="8"/>
      <c r="E5" s="9" t="s">
        <v>70</v>
      </c>
      <c r="F5" s="9"/>
      <c r="G5" s="10" t="s">
        <v>71</v>
      </c>
      <c r="H5" s="9"/>
      <c r="I5" s="9"/>
      <c r="J5" s="9" t="s">
        <v>72</v>
      </c>
      <c r="K5" s="9"/>
      <c r="L5" s="10" t="s">
        <v>73</v>
      </c>
      <c r="M5" s="8"/>
      <c r="N5" s="9"/>
      <c r="O5" s="9" t="s">
        <v>74</v>
      </c>
      <c r="P5" s="9"/>
      <c r="Q5" s="10"/>
      <c r="R5" s="8"/>
      <c r="S5" s="9"/>
      <c r="T5" s="9" t="s">
        <v>75</v>
      </c>
      <c r="U5" s="9"/>
      <c r="V5" s="10"/>
      <c r="W5" s="11" t="s">
        <v>76</v>
      </c>
    </row>
    <row r="6" spans="1:23" ht="30" x14ac:dyDescent="0.25">
      <c r="A6" s="22" t="s">
        <v>0</v>
      </c>
      <c r="B6" s="23" t="s">
        <v>77</v>
      </c>
      <c r="C6" s="12" t="s">
        <v>78</v>
      </c>
      <c r="D6" s="13" t="s">
        <v>79</v>
      </c>
      <c r="E6" s="14" t="s">
        <v>80</v>
      </c>
      <c r="F6" s="14" t="s">
        <v>81</v>
      </c>
      <c r="G6" s="15">
        <f>SUM(G7:G29)</f>
        <v>0.95833333333333248</v>
      </c>
      <c r="H6" s="16" t="s">
        <v>82</v>
      </c>
      <c r="I6" s="17" t="s">
        <v>83</v>
      </c>
      <c r="J6" s="14" t="s">
        <v>80</v>
      </c>
      <c r="K6" s="14" t="s">
        <v>81</v>
      </c>
      <c r="L6" s="15">
        <f>SUM(L7:L29)</f>
        <v>0</v>
      </c>
      <c r="M6" s="18" t="s">
        <v>82</v>
      </c>
      <c r="N6" s="16" t="s">
        <v>83</v>
      </c>
      <c r="O6" s="14" t="s">
        <v>80</v>
      </c>
      <c r="P6" s="14" t="s">
        <v>81</v>
      </c>
      <c r="Q6" s="15">
        <f>SUM(Q7:Q29)</f>
        <v>0.95833333333333248</v>
      </c>
      <c r="R6" s="16" t="s">
        <v>82</v>
      </c>
      <c r="S6" s="16" t="s">
        <v>83</v>
      </c>
      <c r="T6" s="14" t="s">
        <v>80</v>
      </c>
      <c r="U6" s="14" t="s">
        <v>81</v>
      </c>
      <c r="V6" s="15">
        <f>SUM(V7:V29)</f>
        <v>0.95833333333333248</v>
      </c>
      <c r="W6" s="19">
        <f>SUM(W7:W29)</f>
        <v>2.8749999999999991</v>
      </c>
    </row>
    <row r="7" spans="1:23" x14ac:dyDescent="0.25">
      <c r="A7" s="99">
        <v>1</v>
      </c>
      <c r="B7" s="99" t="str">
        <f>Cronograma!B10</f>
        <v>Informática</v>
      </c>
      <c r="C7" s="100" t="s">
        <v>136</v>
      </c>
      <c r="D7" s="59">
        <v>43930</v>
      </c>
      <c r="E7" s="60">
        <v>0.29166666666666669</v>
      </c>
      <c r="F7" s="60">
        <v>0.33333333333333331</v>
      </c>
      <c r="G7" s="61">
        <f>F7-E7</f>
        <v>4.166666666666663E-2</v>
      </c>
      <c r="H7" s="62">
        <f t="shared" ref="H7" si="0">IF(D7="","",D7+DAY(1))</f>
        <v>43931</v>
      </c>
      <c r="I7" s="62" t="s">
        <v>84</v>
      </c>
      <c r="J7" s="63">
        <v>0.29166666666666669</v>
      </c>
      <c r="K7" s="63">
        <v>0.33333333333333331</v>
      </c>
      <c r="L7" s="61">
        <f>IF(I7="sim",K7-J7,0)</f>
        <v>0</v>
      </c>
      <c r="M7" s="64">
        <f>IF(D7="","",D7+DAY(7))</f>
        <v>43937</v>
      </c>
      <c r="N7" s="65" t="s">
        <v>85</v>
      </c>
      <c r="O7" s="66">
        <v>0.29166666666666669</v>
      </c>
      <c r="P7" s="66">
        <v>0.33333333333333331</v>
      </c>
      <c r="Q7" s="61">
        <f>IF(N7="sim",P7-O7,0)</f>
        <v>4.166666666666663E-2</v>
      </c>
      <c r="R7" s="67">
        <f>IF(D7="","",D7+DAY(15))</f>
        <v>43945</v>
      </c>
      <c r="S7" s="62" t="s">
        <v>85</v>
      </c>
      <c r="T7" s="60">
        <v>0.29166666666666669</v>
      </c>
      <c r="U7" s="60">
        <v>0.33333333333333331</v>
      </c>
      <c r="V7" s="61">
        <f>IF(S7="sim",U7-T7,0)</f>
        <v>4.166666666666663E-2</v>
      </c>
      <c r="W7" s="68">
        <f>G7+L7+Q7+V7</f>
        <v>0.12499999999999989</v>
      </c>
    </row>
    <row r="8" spans="1:23" x14ac:dyDescent="0.25">
      <c r="A8" s="69">
        <v>2</v>
      </c>
      <c r="B8" s="69" t="str">
        <f>Cronograma!B11</f>
        <v>Direito Administrativo</v>
      </c>
      <c r="C8" s="101" t="s">
        <v>137</v>
      </c>
      <c r="D8" s="59">
        <v>43931</v>
      </c>
      <c r="E8" s="60">
        <v>0.29166666666666669</v>
      </c>
      <c r="F8" s="60">
        <v>0.33333333333333331</v>
      </c>
      <c r="G8" s="61">
        <f t="shared" ref="G8:G29" si="1">F8-E8</f>
        <v>4.166666666666663E-2</v>
      </c>
      <c r="H8" s="62">
        <f t="shared" ref="H8:H29" si="2">IF(D8="","",D8+DAY(1))</f>
        <v>43932</v>
      </c>
      <c r="I8" s="62" t="s">
        <v>84</v>
      </c>
      <c r="J8" s="63">
        <v>0.29166666666666669</v>
      </c>
      <c r="K8" s="63">
        <v>0.33333333333333331</v>
      </c>
      <c r="L8" s="61">
        <f t="shared" ref="L8:L29" si="3">IF(I8="sim",K8-J8,0)</f>
        <v>0</v>
      </c>
      <c r="M8" s="64">
        <f t="shared" ref="M8:M29" si="4">IF(D8="","",D8+DAY(7))</f>
        <v>43938</v>
      </c>
      <c r="N8" s="65" t="s">
        <v>85</v>
      </c>
      <c r="O8" s="66">
        <v>0.29166666666666669</v>
      </c>
      <c r="P8" s="66">
        <v>0.33333333333333331</v>
      </c>
      <c r="Q8" s="61">
        <f t="shared" ref="Q8:Q29" si="5">IF(N8="sim",P8-O8,0)</f>
        <v>4.166666666666663E-2</v>
      </c>
      <c r="R8" s="67">
        <f t="shared" ref="R8:R29" si="6">IF(D8="","",D8+DAY(15))</f>
        <v>43946</v>
      </c>
      <c r="S8" s="62" t="s">
        <v>85</v>
      </c>
      <c r="T8" s="60">
        <v>0.29166666666666669</v>
      </c>
      <c r="U8" s="60">
        <v>0.33333333333333331</v>
      </c>
      <c r="V8" s="61">
        <f t="shared" ref="V8:V29" si="7">IF(S8="sim",U8-T8,0)</f>
        <v>4.166666666666663E-2</v>
      </c>
      <c r="W8" s="68">
        <f t="shared" ref="W8:W29" si="8">G8+L8+Q8+V8</f>
        <v>0.12499999999999989</v>
      </c>
    </row>
    <row r="9" spans="1:23" ht="30" x14ac:dyDescent="0.25">
      <c r="A9" s="69">
        <v>3</v>
      </c>
      <c r="B9" s="69" t="str">
        <f>Cronograma!B12</f>
        <v xml:space="preserve">Direito Constitucional </v>
      </c>
      <c r="C9" s="101" t="s">
        <v>138</v>
      </c>
      <c r="D9" s="59">
        <v>43932</v>
      </c>
      <c r="E9" s="60">
        <v>0.29166666666666669</v>
      </c>
      <c r="F9" s="60">
        <v>0.33333333333333331</v>
      </c>
      <c r="G9" s="61">
        <f t="shared" si="1"/>
        <v>4.166666666666663E-2</v>
      </c>
      <c r="H9" s="62">
        <f t="shared" si="2"/>
        <v>43933</v>
      </c>
      <c r="I9" s="62" t="s">
        <v>84</v>
      </c>
      <c r="J9" s="63">
        <v>0.29166666666666669</v>
      </c>
      <c r="K9" s="63">
        <v>0.33333333333333331</v>
      </c>
      <c r="L9" s="61">
        <f t="shared" si="3"/>
        <v>0</v>
      </c>
      <c r="M9" s="64">
        <f t="shared" si="4"/>
        <v>43939</v>
      </c>
      <c r="N9" s="65" t="s">
        <v>85</v>
      </c>
      <c r="O9" s="66">
        <v>0.29166666666666669</v>
      </c>
      <c r="P9" s="66">
        <v>0.33333333333333331</v>
      </c>
      <c r="Q9" s="61">
        <f t="shared" si="5"/>
        <v>4.166666666666663E-2</v>
      </c>
      <c r="R9" s="67">
        <f t="shared" si="6"/>
        <v>43947</v>
      </c>
      <c r="S9" s="62" t="s">
        <v>85</v>
      </c>
      <c r="T9" s="60">
        <v>0.29166666666666669</v>
      </c>
      <c r="U9" s="60">
        <v>0.33333333333333331</v>
      </c>
      <c r="V9" s="61">
        <f t="shared" si="7"/>
        <v>4.166666666666663E-2</v>
      </c>
      <c r="W9" s="68">
        <f t="shared" si="8"/>
        <v>0.12499999999999989</v>
      </c>
    </row>
    <row r="10" spans="1:23" x14ac:dyDescent="0.25">
      <c r="A10" s="69">
        <v>4</v>
      </c>
      <c r="B10" s="69" t="str">
        <f>Cronograma!B13</f>
        <v xml:space="preserve">Direito Penal </v>
      </c>
      <c r="C10" s="101" t="s">
        <v>139</v>
      </c>
      <c r="D10" s="59">
        <v>43933</v>
      </c>
      <c r="E10" s="60">
        <v>0.29166666666666669</v>
      </c>
      <c r="F10" s="60">
        <v>0.33333333333333331</v>
      </c>
      <c r="G10" s="61">
        <f t="shared" si="1"/>
        <v>4.166666666666663E-2</v>
      </c>
      <c r="H10" s="62">
        <f t="shared" si="2"/>
        <v>43934</v>
      </c>
      <c r="I10" s="62" t="s">
        <v>84</v>
      </c>
      <c r="J10" s="63">
        <v>0.29166666666666669</v>
      </c>
      <c r="K10" s="63">
        <v>0.33333333333333331</v>
      </c>
      <c r="L10" s="61">
        <f t="shared" si="3"/>
        <v>0</v>
      </c>
      <c r="M10" s="64">
        <f t="shared" si="4"/>
        <v>43940</v>
      </c>
      <c r="N10" s="65" t="s">
        <v>85</v>
      </c>
      <c r="O10" s="66">
        <v>0.29166666666666669</v>
      </c>
      <c r="P10" s="66">
        <v>0.33333333333333331</v>
      </c>
      <c r="Q10" s="61">
        <f t="shared" si="5"/>
        <v>4.166666666666663E-2</v>
      </c>
      <c r="R10" s="67">
        <f t="shared" si="6"/>
        <v>43948</v>
      </c>
      <c r="S10" s="62" t="s">
        <v>85</v>
      </c>
      <c r="T10" s="60">
        <v>0.29166666666666669</v>
      </c>
      <c r="U10" s="60">
        <v>0.33333333333333331</v>
      </c>
      <c r="V10" s="61">
        <f t="shared" si="7"/>
        <v>4.166666666666663E-2</v>
      </c>
      <c r="W10" s="68">
        <f t="shared" si="8"/>
        <v>0.12499999999999989</v>
      </c>
    </row>
    <row r="11" spans="1:23" x14ac:dyDescent="0.25">
      <c r="A11" s="58">
        <v>5</v>
      </c>
      <c r="B11" s="58" t="str">
        <f>Cronograma!B14</f>
        <v>Direito Processual Penal</v>
      </c>
      <c r="C11" s="101" t="s">
        <v>140</v>
      </c>
      <c r="D11" s="59">
        <v>43934</v>
      </c>
      <c r="E11" s="60">
        <v>0.29166666666666669</v>
      </c>
      <c r="F11" s="60">
        <v>0.33333333333333331</v>
      </c>
      <c r="G11" s="61">
        <f t="shared" si="1"/>
        <v>4.166666666666663E-2</v>
      </c>
      <c r="H11" s="62">
        <f t="shared" si="2"/>
        <v>43935</v>
      </c>
      <c r="I11" s="62" t="s">
        <v>84</v>
      </c>
      <c r="J11" s="63">
        <v>0.29166666666666669</v>
      </c>
      <c r="K11" s="63">
        <v>0.33333333333333331</v>
      </c>
      <c r="L11" s="61">
        <f t="shared" si="3"/>
        <v>0</v>
      </c>
      <c r="M11" s="64">
        <f t="shared" si="4"/>
        <v>43941</v>
      </c>
      <c r="N11" s="65" t="s">
        <v>85</v>
      </c>
      <c r="O11" s="66">
        <v>0.29166666666666669</v>
      </c>
      <c r="P11" s="66">
        <v>0.33333333333333331</v>
      </c>
      <c r="Q11" s="61">
        <f t="shared" si="5"/>
        <v>4.166666666666663E-2</v>
      </c>
      <c r="R11" s="67">
        <f t="shared" si="6"/>
        <v>43949</v>
      </c>
      <c r="S11" s="62" t="s">
        <v>85</v>
      </c>
      <c r="T11" s="60">
        <v>0.29166666666666669</v>
      </c>
      <c r="U11" s="60">
        <v>0.33333333333333331</v>
      </c>
      <c r="V11" s="61">
        <f t="shared" si="7"/>
        <v>4.166666666666663E-2</v>
      </c>
      <c r="W11" s="68">
        <f t="shared" si="8"/>
        <v>0.12499999999999989</v>
      </c>
    </row>
    <row r="12" spans="1:23" x14ac:dyDescent="0.25">
      <c r="A12" s="69">
        <v>6</v>
      </c>
      <c r="B12" s="69" t="str">
        <f>Cronograma!B15</f>
        <v>Legislação Penal Especial</v>
      </c>
      <c r="C12" s="101" t="s">
        <v>141</v>
      </c>
      <c r="D12" s="59">
        <v>43935</v>
      </c>
      <c r="E12" s="60">
        <v>0.29166666666666669</v>
      </c>
      <c r="F12" s="60">
        <v>0.33333333333333331</v>
      </c>
      <c r="G12" s="61">
        <f t="shared" si="1"/>
        <v>4.166666666666663E-2</v>
      </c>
      <c r="H12" s="62">
        <f t="shared" si="2"/>
        <v>43936</v>
      </c>
      <c r="I12" s="62" t="s">
        <v>84</v>
      </c>
      <c r="J12" s="63">
        <v>0.29166666666666669</v>
      </c>
      <c r="K12" s="63">
        <v>0.33333333333333331</v>
      </c>
      <c r="L12" s="61">
        <f t="shared" si="3"/>
        <v>0</v>
      </c>
      <c r="M12" s="64">
        <f t="shared" si="4"/>
        <v>43942</v>
      </c>
      <c r="N12" s="65" t="s">
        <v>85</v>
      </c>
      <c r="O12" s="66">
        <v>0.29166666666666669</v>
      </c>
      <c r="P12" s="66">
        <v>0.33333333333333331</v>
      </c>
      <c r="Q12" s="61">
        <f t="shared" si="5"/>
        <v>4.166666666666663E-2</v>
      </c>
      <c r="R12" s="67">
        <f t="shared" si="6"/>
        <v>43950</v>
      </c>
      <c r="S12" s="62" t="s">
        <v>85</v>
      </c>
      <c r="T12" s="60">
        <v>0.29166666666666669</v>
      </c>
      <c r="U12" s="60">
        <v>0.33333333333333331</v>
      </c>
      <c r="V12" s="61">
        <f t="shared" si="7"/>
        <v>4.166666666666663E-2</v>
      </c>
      <c r="W12" s="68">
        <f t="shared" si="8"/>
        <v>0.12499999999999989</v>
      </c>
    </row>
    <row r="13" spans="1:23" ht="30" x14ac:dyDescent="0.25">
      <c r="A13" s="69">
        <v>7</v>
      </c>
      <c r="B13" s="69" t="str">
        <f>Cronograma!B16</f>
        <v>Criminologia</v>
      </c>
      <c r="C13" s="101" t="s">
        <v>142</v>
      </c>
      <c r="D13" s="59">
        <v>43936</v>
      </c>
      <c r="E13" s="60">
        <v>0.29166666666666669</v>
      </c>
      <c r="F13" s="60">
        <v>0.33333333333333331</v>
      </c>
      <c r="G13" s="61">
        <f t="shared" si="1"/>
        <v>4.166666666666663E-2</v>
      </c>
      <c r="H13" s="62">
        <f t="shared" si="2"/>
        <v>43937</v>
      </c>
      <c r="I13" s="62" t="s">
        <v>84</v>
      </c>
      <c r="J13" s="63">
        <v>0.29166666666666669</v>
      </c>
      <c r="K13" s="63">
        <v>0.33333333333333331</v>
      </c>
      <c r="L13" s="61">
        <f t="shared" si="3"/>
        <v>0</v>
      </c>
      <c r="M13" s="64">
        <f t="shared" si="4"/>
        <v>43943</v>
      </c>
      <c r="N13" s="65" t="s">
        <v>85</v>
      </c>
      <c r="O13" s="66">
        <v>0.29166666666666669</v>
      </c>
      <c r="P13" s="66">
        <v>0.33333333333333331</v>
      </c>
      <c r="Q13" s="61">
        <f t="shared" si="5"/>
        <v>4.166666666666663E-2</v>
      </c>
      <c r="R13" s="67">
        <f t="shared" si="6"/>
        <v>43951</v>
      </c>
      <c r="S13" s="62" t="s">
        <v>85</v>
      </c>
      <c r="T13" s="60">
        <v>0.29166666666666669</v>
      </c>
      <c r="U13" s="60">
        <v>0.33333333333333331</v>
      </c>
      <c r="V13" s="61">
        <f t="shared" si="7"/>
        <v>4.166666666666663E-2</v>
      </c>
      <c r="W13" s="68">
        <f t="shared" si="8"/>
        <v>0.12499999999999989</v>
      </c>
    </row>
    <row r="14" spans="1:23" x14ac:dyDescent="0.25">
      <c r="A14" s="69">
        <v>8</v>
      </c>
      <c r="B14" s="69" t="str">
        <f>Cronograma!B17</f>
        <v>Direito Civil</v>
      </c>
      <c r="C14" s="101" t="s">
        <v>143</v>
      </c>
      <c r="D14" s="59">
        <v>43937</v>
      </c>
      <c r="E14" s="60">
        <v>0.29166666666666669</v>
      </c>
      <c r="F14" s="60">
        <v>0.33333333333333331</v>
      </c>
      <c r="G14" s="61">
        <f t="shared" si="1"/>
        <v>4.166666666666663E-2</v>
      </c>
      <c r="H14" s="62">
        <f t="shared" si="2"/>
        <v>43938</v>
      </c>
      <c r="I14" s="62" t="s">
        <v>84</v>
      </c>
      <c r="J14" s="63">
        <v>0.29166666666666669</v>
      </c>
      <c r="K14" s="63">
        <v>0.33333333333333331</v>
      </c>
      <c r="L14" s="61">
        <f t="shared" si="3"/>
        <v>0</v>
      </c>
      <c r="M14" s="64">
        <f t="shared" si="4"/>
        <v>43944</v>
      </c>
      <c r="N14" s="65" t="s">
        <v>85</v>
      </c>
      <c r="O14" s="66">
        <v>0.29166666666666669</v>
      </c>
      <c r="P14" s="66">
        <v>0.33333333333333331</v>
      </c>
      <c r="Q14" s="61">
        <f t="shared" si="5"/>
        <v>4.166666666666663E-2</v>
      </c>
      <c r="R14" s="67">
        <f t="shared" si="6"/>
        <v>43952</v>
      </c>
      <c r="S14" s="62" t="s">
        <v>85</v>
      </c>
      <c r="T14" s="60">
        <v>0.29166666666666669</v>
      </c>
      <c r="U14" s="60">
        <v>0.33333333333333331</v>
      </c>
      <c r="V14" s="61">
        <f t="shared" si="7"/>
        <v>4.166666666666663E-2</v>
      </c>
      <c r="W14" s="68">
        <f t="shared" si="8"/>
        <v>0.12499999999999989</v>
      </c>
    </row>
    <row r="15" spans="1:23" x14ac:dyDescent="0.25">
      <c r="A15" s="69">
        <v>9</v>
      </c>
      <c r="B15" s="69" t="str">
        <f>Cronograma!B18</f>
        <v>Direitos Humanos</v>
      </c>
      <c r="C15" s="101" t="s">
        <v>144</v>
      </c>
      <c r="D15" s="59">
        <v>43938</v>
      </c>
      <c r="E15" s="60">
        <v>0.29166666666666669</v>
      </c>
      <c r="F15" s="60">
        <v>0.33333333333333331</v>
      </c>
      <c r="G15" s="61">
        <f t="shared" si="1"/>
        <v>4.166666666666663E-2</v>
      </c>
      <c r="H15" s="62">
        <f t="shared" si="2"/>
        <v>43939</v>
      </c>
      <c r="I15" s="62" t="s">
        <v>84</v>
      </c>
      <c r="J15" s="63">
        <v>0.29166666666666669</v>
      </c>
      <c r="K15" s="63">
        <v>0.33333333333333331</v>
      </c>
      <c r="L15" s="61">
        <f t="shared" si="3"/>
        <v>0</v>
      </c>
      <c r="M15" s="64">
        <f t="shared" si="4"/>
        <v>43945</v>
      </c>
      <c r="N15" s="65" t="s">
        <v>85</v>
      </c>
      <c r="O15" s="66">
        <v>0.29166666666666669</v>
      </c>
      <c r="P15" s="66">
        <v>0.33333333333333331</v>
      </c>
      <c r="Q15" s="61">
        <f t="shared" si="5"/>
        <v>4.166666666666663E-2</v>
      </c>
      <c r="R15" s="67">
        <f t="shared" si="6"/>
        <v>43953</v>
      </c>
      <c r="S15" s="62" t="s">
        <v>85</v>
      </c>
      <c r="T15" s="60">
        <v>0.29166666666666669</v>
      </c>
      <c r="U15" s="60">
        <v>0.33333333333333331</v>
      </c>
      <c r="V15" s="61">
        <f t="shared" si="7"/>
        <v>4.166666666666663E-2</v>
      </c>
      <c r="W15" s="68">
        <f t="shared" si="8"/>
        <v>0.12499999999999989</v>
      </c>
    </row>
    <row r="16" spans="1:23" x14ac:dyDescent="0.25">
      <c r="A16" s="69">
        <v>10</v>
      </c>
      <c r="B16" s="69" t="str">
        <f>Cronograma!B19</f>
        <v xml:space="preserve">Medicina Legal </v>
      </c>
      <c r="C16" s="101" t="s">
        <v>145</v>
      </c>
      <c r="D16" s="59">
        <v>43939</v>
      </c>
      <c r="E16" s="60">
        <v>0.29166666666666669</v>
      </c>
      <c r="F16" s="60">
        <v>0.33333333333333331</v>
      </c>
      <c r="G16" s="61">
        <f t="shared" si="1"/>
        <v>4.166666666666663E-2</v>
      </c>
      <c r="H16" s="62">
        <f t="shared" si="2"/>
        <v>43940</v>
      </c>
      <c r="I16" s="62" t="s">
        <v>84</v>
      </c>
      <c r="J16" s="63">
        <v>0.29166666666666669</v>
      </c>
      <c r="K16" s="63">
        <v>0.33333333333333331</v>
      </c>
      <c r="L16" s="61">
        <f t="shared" si="3"/>
        <v>0</v>
      </c>
      <c r="M16" s="64">
        <f t="shared" si="4"/>
        <v>43946</v>
      </c>
      <c r="N16" s="65" t="s">
        <v>85</v>
      </c>
      <c r="O16" s="66">
        <v>0.29166666666666669</v>
      </c>
      <c r="P16" s="66">
        <v>0.33333333333333331</v>
      </c>
      <c r="Q16" s="61">
        <f t="shared" si="5"/>
        <v>4.166666666666663E-2</v>
      </c>
      <c r="R16" s="67">
        <f t="shared" si="6"/>
        <v>43954</v>
      </c>
      <c r="S16" s="62" t="s">
        <v>85</v>
      </c>
      <c r="T16" s="60">
        <v>0.29166666666666669</v>
      </c>
      <c r="U16" s="60">
        <v>0.33333333333333331</v>
      </c>
      <c r="V16" s="61">
        <f t="shared" si="7"/>
        <v>4.166666666666663E-2</v>
      </c>
      <c r="W16" s="68">
        <f t="shared" si="8"/>
        <v>0.12499999999999989</v>
      </c>
    </row>
    <row r="17" spans="1:23" x14ac:dyDescent="0.25">
      <c r="A17" s="71"/>
      <c r="B17" s="71"/>
      <c r="C17" s="101" t="s">
        <v>146</v>
      </c>
      <c r="D17" s="59">
        <v>43940</v>
      </c>
      <c r="E17" s="60">
        <v>0.29166666666666669</v>
      </c>
      <c r="F17" s="60">
        <v>0.33333333333333331</v>
      </c>
      <c r="G17" s="61">
        <f t="shared" si="1"/>
        <v>4.166666666666663E-2</v>
      </c>
      <c r="H17" s="62">
        <f t="shared" si="2"/>
        <v>43941</v>
      </c>
      <c r="I17" s="62" t="s">
        <v>84</v>
      </c>
      <c r="J17" s="63">
        <v>0.29166666666666669</v>
      </c>
      <c r="K17" s="63">
        <v>0.33333333333333331</v>
      </c>
      <c r="L17" s="61">
        <f t="shared" si="3"/>
        <v>0</v>
      </c>
      <c r="M17" s="64">
        <f t="shared" si="4"/>
        <v>43947</v>
      </c>
      <c r="N17" s="65" t="s">
        <v>85</v>
      </c>
      <c r="O17" s="66">
        <v>0.29166666666666669</v>
      </c>
      <c r="P17" s="66">
        <v>0.33333333333333331</v>
      </c>
      <c r="Q17" s="61">
        <f t="shared" si="5"/>
        <v>4.166666666666663E-2</v>
      </c>
      <c r="R17" s="67">
        <f t="shared" si="6"/>
        <v>43955</v>
      </c>
      <c r="S17" s="62" t="s">
        <v>85</v>
      </c>
      <c r="T17" s="60">
        <v>0.29166666666666669</v>
      </c>
      <c r="U17" s="60">
        <v>0.33333333333333331</v>
      </c>
      <c r="V17" s="61">
        <f t="shared" si="7"/>
        <v>4.166666666666663E-2</v>
      </c>
      <c r="W17" s="68">
        <f t="shared" si="8"/>
        <v>0.12499999999999989</v>
      </c>
    </row>
    <row r="18" spans="1:23" x14ac:dyDescent="0.25">
      <c r="A18" s="1"/>
      <c r="B18" s="1"/>
      <c r="C18" s="101" t="s">
        <v>147</v>
      </c>
      <c r="D18" s="59">
        <v>43941</v>
      </c>
      <c r="E18" s="60">
        <v>0.29166666666666669</v>
      </c>
      <c r="F18" s="60">
        <v>0.33333333333333331</v>
      </c>
      <c r="G18" s="61">
        <f t="shared" si="1"/>
        <v>4.166666666666663E-2</v>
      </c>
      <c r="H18" s="62">
        <f t="shared" si="2"/>
        <v>43942</v>
      </c>
      <c r="I18" s="62" t="s">
        <v>84</v>
      </c>
      <c r="J18" s="63">
        <v>0.29166666666666669</v>
      </c>
      <c r="K18" s="63">
        <v>0.33333333333333331</v>
      </c>
      <c r="L18" s="61">
        <f t="shared" si="3"/>
        <v>0</v>
      </c>
      <c r="M18" s="64">
        <f t="shared" si="4"/>
        <v>43948</v>
      </c>
      <c r="N18" s="65" t="s">
        <v>85</v>
      </c>
      <c r="O18" s="66">
        <v>0.29166666666666669</v>
      </c>
      <c r="P18" s="66">
        <v>0.33333333333333331</v>
      </c>
      <c r="Q18" s="61">
        <f t="shared" si="5"/>
        <v>4.166666666666663E-2</v>
      </c>
      <c r="R18" s="67">
        <f t="shared" si="6"/>
        <v>43956</v>
      </c>
      <c r="S18" s="62" t="s">
        <v>85</v>
      </c>
      <c r="T18" s="60">
        <v>0.29166666666666669</v>
      </c>
      <c r="U18" s="60">
        <v>0.33333333333333331</v>
      </c>
      <c r="V18" s="61">
        <f t="shared" si="7"/>
        <v>4.166666666666663E-2</v>
      </c>
      <c r="W18" s="68">
        <f t="shared" si="8"/>
        <v>0.12499999999999989</v>
      </c>
    </row>
    <row r="19" spans="1:23" ht="45" x14ac:dyDescent="0.25">
      <c r="A19" s="1"/>
      <c r="B19" s="1"/>
      <c r="C19" s="101" t="s">
        <v>148</v>
      </c>
      <c r="D19" s="59">
        <v>43942</v>
      </c>
      <c r="E19" s="60">
        <v>0.29166666666666669</v>
      </c>
      <c r="F19" s="60">
        <v>0.33333333333333331</v>
      </c>
      <c r="G19" s="61">
        <f t="shared" si="1"/>
        <v>4.166666666666663E-2</v>
      </c>
      <c r="H19" s="62">
        <f t="shared" si="2"/>
        <v>43943</v>
      </c>
      <c r="I19" s="62" t="s">
        <v>84</v>
      </c>
      <c r="J19" s="63">
        <v>0.29166666666666669</v>
      </c>
      <c r="K19" s="63">
        <v>0.33333333333333331</v>
      </c>
      <c r="L19" s="61">
        <f t="shared" si="3"/>
        <v>0</v>
      </c>
      <c r="M19" s="64">
        <f t="shared" si="4"/>
        <v>43949</v>
      </c>
      <c r="N19" s="65" t="s">
        <v>85</v>
      </c>
      <c r="O19" s="66">
        <v>0.29166666666666669</v>
      </c>
      <c r="P19" s="66">
        <v>0.33333333333333331</v>
      </c>
      <c r="Q19" s="61">
        <f t="shared" si="5"/>
        <v>4.166666666666663E-2</v>
      </c>
      <c r="R19" s="67">
        <f t="shared" si="6"/>
        <v>43957</v>
      </c>
      <c r="S19" s="62" t="s">
        <v>85</v>
      </c>
      <c r="T19" s="60">
        <v>0.29166666666666669</v>
      </c>
      <c r="U19" s="60">
        <v>0.33333333333333331</v>
      </c>
      <c r="V19" s="61">
        <f t="shared" si="7"/>
        <v>4.166666666666663E-2</v>
      </c>
      <c r="W19" s="68">
        <f t="shared" si="8"/>
        <v>0.12499999999999989</v>
      </c>
    </row>
    <row r="20" spans="1:23" x14ac:dyDescent="0.25">
      <c r="A20" s="1"/>
      <c r="B20" s="1"/>
      <c r="C20" s="101" t="s">
        <v>149</v>
      </c>
      <c r="D20" s="59">
        <v>43943</v>
      </c>
      <c r="E20" s="60">
        <v>0.29166666666666669</v>
      </c>
      <c r="F20" s="60">
        <v>0.33333333333333331</v>
      </c>
      <c r="G20" s="61">
        <f t="shared" si="1"/>
        <v>4.166666666666663E-2</v>
      </c>
      <c r="H20" s="62">
        <f t="shared" si="2"/>
        <v>43944</v>
      </c>
      <c r="I20" s="62" t="s">
        <v>84</v>
      </c>
      <c r="J20" s="63">
        <v>0.29166666666666669</v>
      </c>
      <c r="K20" s="63">
        <v>0.33333333333333331</v>
      </c>
      <c r="L20" s="61">
        <f t="shared" si="3"/>
        <v>0</v>
      </c>
      <c r="M20" s="64">
        <f t="shared" si="4"/>
        <v>43950</v>
      </c>
      <c r="N20" s="65" t="s">
        <v>85</v>
      </c>
      <c r="O20" s="66">
        <v>0.29166666666666669</v>
      </c>
      <c r="P20" s="66">
        <v>0.33333333333333331</v>
      </c>
      <c r="Q20" s="61">
        <f t="shared" si="5"/>
        <v>4.166666666666663E-2</v>
      </c>
      <c r="R20" s="67">
        <f t="shared" si="6"/>
        <v>43958</v>
      </c>
      <c r="S20" s="62" t="s">
        <v>85</v>
      </c>
      <c r="T20" s="60">
        <v>0.29166666666666669</v>
      </c>
      <c r="U20" s="60">
        <v>0.33333333333333331</v>
      </c>
      <c r="V20" s="61">
        <f t="shared" si="7"/>
        <v>4.166666666666663E-2</v>
      </c>
      <c r="W20" s="68">
        <f t="shared" si="8"/>
        <v>0.12499999999999989</v>
      </c>
    </row>
    <row r="21" spans="1:23" x14ac:dyDescent="0.25">
      <c r="A21" s="1"/>
      <c r="B21" s="1"/>
      <c r="C21" s="101" t="s">
        <v>150</v>
      </c>
      <c r="D21" s="59">
        <v>43944</v>
      </c>
      <c r="E21" s="60">
        <v>0.29166666666666669</v>
      </c>
      <c r="F21" s="60">
        <v>0.33333333333333331</v>
      </c>
      <c r="G21" s="61">
        <f t="shared" si="1"/>
        <v>4.166666666666663E-2</v>
      </c>
      <c r="H21" s="62">
        <f t="shared" si="2"/>
        <v>43945</v>
      </c>
      <c r="I21" s="62" t="s">
        <v>84</v>
      </c>
      <c r="J21" s="63">
        <v>0.29166666666666669</v>
      </c>
      <c r="K21" s="63">
        <v>0.33333333333333331</v>
      </c>
      <c r="L21" s="61">
        <f t="shared" si="3"/>
        <v>0</v>
      </c>
      <c r="M21" s="64">
        <f t="shared" si="4"/>
        <v>43951</v>
      </c>
      <c r="N21" s="65" t="s">
        <v>85</v>
      </c>
      <c r="O21" s="66">
        <v>0.29166666666666669</v>
      </c>
      <c r="P21" s="66">
        <v>0.33333333333333331</v>
      </c>
      <c r="Q21" s="61">
        <f t="shared" si="5"/>
        <v>4.166666666666663E-2</v>
      </c>
      <c r="R21" s="67">
        <f t="shared" si="6"/>
        <v>43959</v>
      </c>
      <c r="S21" s="62" t="s">
        <v>85</v>
      </c>
      <c r="T21" s="60">
        <v>0.29166666666666669</v>
      </c>
      <c r="U21" s="60">
        <v>0.33333333333333331</v>
      </c>
      <c r="V21" s="61">
        <f t="shared" si="7"/>
        <v>4.166666666666663E-2</v>
      </c>
      <c r="W21" s="68">
        <f t="shared" si="8"/>
        <v>0.12499999999999989</v>
      </c>
    </row>
    <row r="22" spans="1:23" x14ac:dyDescent="0.25">
      <c r="A22" s="1"/>
      <c r="B22" s="1"/>
      <c r="C22" s="101" t="s">
        <v>151</v>
      </c>
      <c r="D22" s="59">
        <v>43945</v>
      </c>
      <c r="E22" s="60">
        <v>0.29166666666666669</v>
      </c>
      <c r="F22" s="60">
        <v>0.33333333333333331</v>
      </c>
      <c r="G22" s="61">
        <f t="shared" si="1"/>
        <v>4.166666666666663E-2</v>
      </c>
      <c r="H22" s="62">
        <f t="shared" si="2"/>
        <v>43946</v>
      </c>
      <c r="I22" s="62" t="s">
        <v>84</v>
      </c>
      <c r="J22" s="63">
        <v>0.29166666666666669</v>
      </c>
      <c r="K22" s="63">
        <v>0.33333333333333331</v>
      </c>
      <c r="L22" s="61">
        <f t="shared" si="3"/>
        <v>0</v>
      </c>
      <c r="M22" s="64">
        <f t="shared" si="4"/>
        <v>43952</v>
      </c>
      <c r="N22" s="65" t="s">
        <v>85</v>
      </c>
      <c r="O22" s="66">
        <v>0.29166666666666669</v>
      </c>
      <c r="P22" s="66">
        <v>0.33333333333333331</v>
      </c>
      <c r="Q22" s="61">
        <f t="shared" si="5"/>
        <v>4.166666666666663E-2</v>
      </c>
      <c r="R22" s="67">
        <f t="shared" si="6"/>
        <v>43960</v>
      </c>
      <c r="S22" s="62" t="s">
        <v>85</v>
      </c>
      <c r="T22" s="60">
        <v>0.29166666666666669</v>
      </c>
      <c r="U22" s="60">
        <v>0.33333333333333331</v>
      </c>
      <c r="V22" s="61">
        <f t="shared" si="7"/>
        <v>4.166666666666663E-2</v>
      </c>
      <c r="W22" s="68">
        <f t="shared" si="8"/>
        <v>0.12499999999999989</v>
      </c>
    </row>
    <row r="23" spans="1:23" x14ac:dyDescent="0.25">
      <c r="A23" s="1"/>
      <c r="B23" s="1"/>
      <c r="C23" s="101" t="s">
        <v>152</v>
      </c>
      <c r="D23" s="59">
        <v>43946</v>
      </c>
      <c r="E23" s="60">
        <v>0.29166666666666669</v>
      </c>
      <c r="F23" s="60">
        <v>0.33333333333333331</v>
      </c>
      <c r="G23" s="61">
        <f t="shared" si="1"/>
        <v>4.166666666666663E-2</v>
      </c>
      <c r="H23" s="62">
        <f t="shared" si="2"/>
        <v>43947</v>
      </c>
      <c r="I23" s="62" t="s">
        <v>84</v>
      </c>
      <c r="J23" s="63">
        <v>0.29166666666666669</v>
      </c>
      <c r="K23" s="63">
        <v>0.33333333333333331</v>
      </c>
      <c r="L23" s="61">
        <f t="shared" si="3"/>
        <v>0</v>
      </c>
      <c r="M23" s="64">
        <f t="shared" si="4"/>
        <v>43953</v>
      </c>
      <c r="N23" s="65" t="s">
        <v>85</v>
      </c>
      <c r="O23" s="66">
        <v>0.29166666666666669</v>
      </c>
      <c r="P23" s="66">
        <v>0.33333333333333331</v>
      </c>
      <c r="Q23" s="61">
        <f t="shared" si="5"/>
        <v>4.166666666666663E-2</v>
      </c>
      <c r="R23" s="67">
        <f t="shared" si="6"/>
        <v>43961</v>
      </c>
      <c r="S23" s="62" t="s">
        <v>85</v>
      </c>
      <c r="T23" s="60">
        <v>0.29166666666666669</v>
      </c>
      <c r="U23" s="60">
        <v>0.33333333333333331</v>
      </c>
      <c r="V23" s="61">
        <f t="shared" si="7"/>
        <v>4.166666666666663E-2</v>
      </c>
      <c r="W23" s="68">
        <f t="shared" si="8"/>
        <v>0.12499999999999989</v>
      </c>
    </row>
    <row r="24" spans="1:23" ht="45" x14ac:dyDescent="0.25">
      <c r="A24" s="1"/>
      <c r="B24" s="1"/>
      <c r="C24" s="101" t="s">
        <v>153</v>
      </c>
      <c r="D24" s="59">
        <v>43947</v>
      </c>
      <c r="E24" s="60">
        <v>0.29166666666666669</v>
      </c>
      <c r="F24" s="60">
        <v>0.33333333333333331</v>
      </c>
      <c r="G24" s="61">
        <f t="shared" si="1"/>
        <v>4.166666666666663E-2</v>
      </c>
      <c r="H24" s="62">
        <f t="shared" si="2"/>
        <v>43948</v>
      </c>
      <c r="I24" s="62" t="s">
        <v>84</v>
      </c>
      <c r="J24" s="63">
        <v>0.29166666666666669</v>
      </c>
      <c r="K24" s="63">
        <v>0.33333333333333331</v>
      </c>
      <c r="L24" s="61">
        <f t="shared" si="3"/>
        <v>0</v>
      </c>
      <c r="M24" s="64">
        <f t="shared" si="4"/>
        <v>43954</v>
      </c>
      <c r="N24" s="65" t="s">
        <v>85</v>
      </c>
      <c r="O24" s="66">
        <v>0.29166666666666669</v>
      </c>
      <c r="P24" s="66">
        <v>0.33333333333333331</v>
      </c>
      <c r="Q24" s="61">
        <f t="shared" si="5"/>
        <v>4.166666666666663E-2</v>
      </c>
      <c r="R24" s="67">
        <f t="shared" si="6"/>
        <v>43962</v>
      </c>
      <c r="S24" s="62" t="s">
        <v>85</v>
      </c>
      <c r="T24" s="60">
        <v>0.29166666666666669</v>
      </c>
      <c r="U24" s="60">
        <v>0.33333333333333331</v>
      </c>
      <c r="V24" s="61">
        <f t="shared" si="7"/>
        <v>4.166666666666663E-2</v>
      </c>
      <c r="W24" s="68">
        <f t="shared" si="8"/>
        <v>0.12499999999999989</v>
      </c>
    </row>
    <row r="25" spans="1:23" x14ac:dyDescent="0.25">
      <c r="A25" s="1"/>
      <c r="B25" s="1"/>
      <c r="C25" s="101" t="s">
        <v>154</v>
      </c>
      <c r="D25" s="59">
        <v>43948</v>
      </c>
      <c r="E25" s="60">
        <v>0.29166666666666669</v>
      </c>
      <c r="F25" s="60">
        <v>0.33333333333333331</v>
      </c>
      <c r="G25" s="61">
        <f t="shared" si="1"/>
        <v>4.166666666666663E-2</v>
      </c>
      <c r="H25" s="62">
        <f t="shared" si="2"/>
        <v>43949</v>
      </c>
      <c r="I25" s="62" t="s">
        <v>84</v>
      </c>
      <c r="J25" s="63">
        <v>0.29166666666666669</v>
      </c>
      <c r="K25" s="63">
        <v>0.33333333333333331</v>
      </c>
      <c r="L25" s="61">
        <f t="shared" si="3"/>
        <v>0</v>
      </c>
      <c r="M25" s="64">
        <f t="shared" si="4"/>
        <v>43955</v>
      </c>
      <c r="N25" s="65" t="s">
        <v>85</v>
      </c>
      <c r="O25" s="66">
        <v>0.29166666666666669</v>
      </c>
      <c r="P25" s="66">
        <v>0.33333333333333331</v>
      </c>
      <c r="Q25" s="61">
        <f t="shared" si="5"/>
        <v>4.166666666666663E-2</v>
      </c>
      <c r="R25" s="67">
        <f t="shared" si="6"/>
        <v>43963</v>
      </c>
      <c r="S25" s="62" t="s">
        <v>85</v>
      </c>
      <c r="T25" s="60">
        <v>0.29166666666666669</v>
      </c>
      <c r="U25" s="60">
        <v>0.33333333333333331</v>
      </c>
      <c r="V25" s="61">
        <f t="shared" si="7"/>
        <v>4.166666666666663E-2</v>
      </c>
      <c r="W25" s="68">
        <f t="shared" si="8"/>
        <v>0.12499999999999989</v>
      </c>
    </row>
    <row r="26" spans="1:23" ht="30" x14ac:dyDescent="0.25">
      <c r="A26" s="1"/>
      <c r="B26" s="1"/>
      <c r="C26" s="101" t="s">
        <v>155</v>
      </c>
      <c r="D26" s="59">
        <v>43949</v>
      </c>
      <c r="E26" s="60">
        <v>0.29166666666666669</v>
      </c>
      <c r="F26" s="60">
        <v>0.33333333333333331</v>
      </c>
      <c r="G26" s="61">
        <f t="shared" si="1"/>
        <v>4.166666666666663E-2</v>
      </c>
      <c r="H26" s="62">
        <f t="shared" si="2"/>
        <v>43950</v>
      </c>
      <c r="I26" s="62" t="s">
        <v>84</v>
      </c>
      <c r="J26" s="63">
        <v>0.29166666666666669</v>
      </c>
      <c r="K26" s="63">
        <v>0.33333333333333331</v>
      </c>
      <c r="L26" s="61">
        <f t="shared" si="3"/>
        <v>0</v>
      </c>
      <c r="M26" s="64">
        <f t="shared" si="4"/>
        <v>43956</v>
      </c>
      <c r="N26" s="65" t="s">
        <v>85</v>
      </c>
      <c r="O26" s="66">
        <v>0.29166666666666669</v>
      </c>
      <c r="P26" s="66">
        <v>0.33333333333333331</v>
      </c>
      <c r="Q26" s="61">
        <f t="shared" si="5"/>
        <v>4.166666666666663E-2</v>
      </c>
      <c r="R26" s="67">
        <f t="shared" si="6"/>
        <v>43964</v>
      </c>
      <c r="S26" s="62" t="s">
        <v>85</v>
      </c>
      <c r="T26" s="60">
        <v>0.29166666666666669</v>
      </c>
      <c r="U26" s="60">
        <v>0.33333333333333331</v>
      </c>
      <c r="V26" s="61">
        <f t="shared" si="7"/>
        <v>4.166666666666663E-2</v>
      </c>
      <c r="W26" s="68">
        <f t="shared" si="8"/>
        <v>0.12499999999999989</v>
      </c>
    </row>
    <row r="27" spans="1:23" x14ac:dyDescent="0.25">
      <c r="A27" s="1"/>
      <c r="B27" s="1"/>
      <c r="C27" s="102"/>
      <c r="D27" s="59">
        <v>43950</v>
      </c>
      <c r="E27" s="60">
        <v>0.29166666666666669</v>
      </c>
      <c r="F27" s="60">
        <v>0.33333333333333331</v>
      </c>
      <c r="G27" s="61">
        <f t="shared" si="1"/>
        <v>4.166666666666663E-2</v>
      </c>
      <c r="H27" s="62">
        <f t="shared" si="2"/>
        <v>43951</v>
      </c>
      <c r="I27" s="62" t="s">
        <v>84</v>
      </c>
      <c r="J27" s="63">
        <v>0.29166666666666669</v>
      </c>
      <c r="K27" s="63">
        <v>0.33333333333333331</v>
      </c>
      <c r="L27" s="61">
        <f t="shared" si="3"/>
        <v>0</v>
      </c>
      <c r="M27" s="64">
        <f t="shared" si="4"/>
        <v>43957</v>
      </c>
      <c r="N27" s="65" t="s">
        <v>85</v>
      </c>
      <c r="O27" s="66">
        <v>0.29166666666666669</v>
      </c>
      <c r="P27" s="66">
        <v>0.33333333333333331</v>
      </c>
      <c r="Q27" s="61">
        <f t="shared" si="5"/>
        <v>4.166666666666663E-2</v>
      </c>
      <c r="R27" s="67">
        <f t="shared" si="6"/>
        <v>43965</v>
      </c>
      <c r="S27" s="62" t="s">
        <v>85</v>
      </c>
      <c r="T27" s="60">
        <v>0.29166666666666669</v>
      </c>
      <c r="U27" s="60">
        <v>0.33333333333333331</v>
      </c>
      <c r="V27" s="61">
        <f t="shared" si="7"/>
        <v>4.166666666666663E-2</v>
      </c>
      <c r="W27" s="68">
        <f t="shared" si="8"/>
        <v>0.12499999999999989</v>
      </c>
    </row>
    <row r="28" spans="1:23" x14ac:dyDescent="0.25">
      <c r="A28" s="1"/>
      <c r="B28" s="1"/>
      <c r="C28" s="102"/>
      <c r="D28" s="59">
        <v>43951</v>
      </c>
      <c r="E28" s="60">
        <v>0.29166666666666669</v>
      </c>
      <c r="F28" s="60">
        <v>0.33333333333333331</v>
      </c>
      <c r="G28" s="61">
        <f t="shared" si="1"/>
        <v>4.166666666666663E-2</v>
      </c>
      <c r="H28" s="62">
        <f t="shared" si="2"/>
        <v>43952</v>
      </c>
      <c r="I28" s="62" t="s">
        <v>84</v>
      </c>
      <c r="J28" s="63">
        <v>0.29166666666666669</v>
      </c>
      <c r="K28" s="63">
        <v>0.33333333333333331</v>
      </c>
      <c r="L28" s="61">
        <f t="shared" si="3"/>
        <v>0</v>
      </c>
      <c r="M28" s="64">
        <f t="shared" si="4"/>
        <v>43958</v>
      </c>
      <c r="N28" s="65" t="s">
        <v>85</v>
      </c>
      <c r="O28" s="66">
        <v>0.29166666666666669</v>
      </c>
      <c r="P28" s="66">
        <v>0.33333333333333331</v>
      </c>
      <c r="Q28" s="61">
        <f t="shared" si="5"/>
        <v>4.166666666666663E-2</v>
      </c>
      <c r="R28" s="67">
        <f t="shared" si="6"/>
        <v>43966</v>
      </c>
      <c r="S28" s="62" t="s">
        <v>85</v>
      </c>
      <c r="T28" s="60">
        <v>0.29166666666666669</v>
      </c>
      <c r="U28" s="60">
        <v>0.33333333333333331</v>
      </c>
      <c r="V28" s="61">
        <f t="shared" si="7"/>
        <v>4.166666666666663E-2</v>
      </c>
      <c r="W28" s="68">
        <f t="shared" si="8"/>
        <v>0.12499999999999989</v>
      </c>
    </row>
    <row r="29" spans="1:23" ht="15.75" thickBot="1" x14ac:dyDescent="0.3">
      <c r="A29" s="1"/>
      <c r="B29" s="1"/>
      <c r="C29" s="102"/>
      <c r="D29" s="59">
        <v>43952</v>
      </c>
      <c r="E29" s="60">
        <v>0.29166666666666669</v>
      </c>
      <c r="F29" s="60">
        <v>0.33333333333333331</v>
      </c>
      <c r="G29" s="61">
        <f t="shared" si="1"/>
        <v>4.166666666666663E-2</v>
      </c>
      <c r="H29" s="62">
        <f t="shared" si="2"/>
        <v>43953</v>
      </c>
      <c r="I29" s="62" t="s">
        <v>84</v>
      </c>
      <c r="J29" s="63">
        <v>0.29166666666666669</v>
      </c>
      <c r="K29" s="63">
        <v>0.33333333333333331</v>
      </c>
      <c r="L29" s="61">
        <f t="shared" si="3"/>
        <v>0</v>
      </c>
      <c r="M29" s="64">
        <f t="shared" si="4"/>
        <v>43959</v>
      </c>
      <c r="N29" s="65" t="s">
        <v>85</v>
      </c>
      <c r="O29" s="66">
        <v>0.29166666666666669</v>
      </c>
      <c r="P29" s="66">
        <v>0.33333333333333331</v>
      </c>
      <c r="Q29" s="61">
        <f t="shared" si="5"/>
        <v>4.166666666666663E-2</v>
      </c>
      <c r="R29" s="67">
        <f t="shared" si="6"/>
        <v>43967</v>
      </c>
      <c r="S29" s="62" t="s">
        <v>85</v>
      </c>
      <c r="T29" s="60">
        <v>0.29166666666666669</v>
      </c>
      <c r="U29" s="60">
        <v>0.33333333333333331</v>
      </c>
      <c r="V29" s="61">
        <f t="shared" si="7"/>
        <v>4.166666666666663E-2</v>
      </c>
      <c r="W29" s="68">
        <f t="shared" si="8"/>
        <v>0.12499999999999989</v>
      </c>
    </row>
    <row r="30" spans="1:23" ht="15.75" thickBot="1" x14ac:dyDescent="0.3">
      <c r="C30" s="95" t="s">
        <v>86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1:23" x14ac:dyDescent="0.25"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</row>
    <row r="32" spans="1:23" x14ac:dyDescent="0.25">
      <c r="C32" s="89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1"/>
    </row>
    <row r="33" spans="3:17" x14ac:dyDescent="0.25">
      <c r="C33" s="89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3:17" x14ac:dyDescent="0.25">
      <c r="C34" s="89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1"/>
    </row>
    <row r="35" spans="3:17" ht="15.75" thickBot="1" x14ac:dyDescent="0.3"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</sheetData>
  <sheetProtection algorithmName="SHA-512" hashValue="3AgHQ1+oF+Hqvi9shvKm/Hlnn3rPBPWRTtwd0wV7MWcbQ3Q+8GxlzW5WloWdMLzQrW/0QcqsZF77snVvKus81A==" saltValue="RuTEIP/bFRu/VLo1ar0nkA==" spinCount="100000" sheet="1" selectLockedCells="1"/>
  <mergeCells count="2">
    <mergeCell ref="C30:Q30"/>
    <mergeCell ref="C31:Q35"/>
  </mergeCells>
  <dataValidations disablePrompts="1" count="1">
    <dataValidation type="list" allowBlank="1" showInputMessage="1" showErrorMessage="1" sqref="S7:S29 I7:I29 N7:N29" xr:uid="{00000000-0002-0000-0800-000000000000}">
      <formula1>"Sim, Não"</formula1>
    </dataValidation>
  </dataValidations>
  <hyperlinks>
    <hyperlink ref="A15:B15" location="'D9'!B15" display="'D9'!B15" xr:uid="{8E4797E7-8C99-476E-B9F3-BBB70F98EBD2}"/>
    <hyperlink ref="A14:B14" location="'D9'!B14" display="'D9'!B14" xr:uid="{7C1014B9-41DF-492C-B618-694D6D36A18E}"/>
    <hyperlink ref="A13:B13" location="'D7'!B13" display="'D7'!B13" xr:uid="{CBD503FD-FD6B-4A76-8066-5D099E56AECC}"/>
    <hyperlink ref="A12:B12" location="'D6'!B12" display="'D6'!B12" xr:uid="{EFD3E506-F097-4A6D-9687-A2F85D86B32A}"/>
    <hyperlink ref="A11:B11" location="'D5'!B11" display="'D5'!B11" xr:uid="{87F85BAB-D1E3-4302-8D19-3A06B3C49B9C}"/>
    <hyperlink ref="A10:B10" location="'D4'!B10" display="'D4'!B10" xr:uid="{32CB9A4A-AEFD-476F-A35C-24656A29D85D}"/>
    <hyperlink ref="A9:B9" location="'D3'!B9" display="'D3'!B9" xr:uid="{A44EE212-5618-4D93-9C8B-C0623005C0FE}"/>
    <hyperlink ref="A16:B16" location="'D10'!B16" display="'D10'!B16" xr:uid="{36E1B3CE-C1B3-4657-9748-7908A5F0F1B0}"/>
    <hyperlink ref="A7:B7" location="Informática!A1" display="Informática!A1" xr:uid="{91EBA788-C750-422C-9675-23028DC0C726}"/>
    <hyperlink ref="A8:B8" location="'D2'!B8" display="'D2'!B8" xr:uid="{D3885AEC-CAAB-443A-915D-37B96C350BA2}"/>
    <hyperlink ref="B14" location="'Direito Civil'!A1" display="'Direito Civil'!A1" xr:uid="{0CEE4E26-735E-4B1C-B8FA-7C5795130294}"/>
    <hyperlink ref="A14" location="'D8'!B14" display="'D8'!B14" xr:uid="{D229C597-A4C3-4B22-84F0-8FB3A6627EBA}"/>
    <hyperlink ref="B8" location="'Direito Administrativo'!A1" display="'Direito Administrativo'!A1" xr:uid="{DD252FCE-9B91-4D29-A173-EBE49827A69B}"/>
    <hyperlink ref="B9" location="'Direito Constitucional'!A1" display="'Direito Constitucional'!A1" xr:uid="{9F4F7656-9B05-4110-9F01-EE096474CECF}"/>
    <hyperlink ref="B10" location="'Direito Penal '!A1" display="'Direito Penal '!A1" xr:uid="{9172841B-72E2-4587-AE35-FFD52BC27A0B}"/>
    <hyperlink ref="B11" location="'Direito Processual Penal'!A1" display="'Direito Processual Penal'!A1" xr:uid="{4677B4C4-771B-43E6-8CE7-EAEE2A34A5AD}"/>
    <hyperlink ref="B12" location="'Legislação Penal Especial'!A1" display="'Legislação Penal Especial'!A1" xr:uid="{358A199B-3418-43EA-B386-07C87DADFC70}"/>
    <hyperlink ref="B13" location="Criminologia!A1" display="Criminologia!A1" xr:uid="{0EC775CF-5E08-48A2-B2C9-198813D02086}"/>
    <hyperlink ref="B15" location="'Direito Humanos'!A1" display="'Direito Humanos'!A1" xr:uid="{30382159-8A4B-40F5-8C04-36314EF5BC3C}"/>
    <hyperlink ref="B16" location="'Medicina Legal'!A1" display="'Medicina Legal'!A1" xr:uid="{10C461B2-0104-487F-BBCF-745F58F142E4}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Capa</vt:lpstr>
      <vt:lpstr>Informações l Concurso</vt:lpstr>
      <vt:lpstr>Cronograma</vt:lpstr>
      <vt:lpstr>Quadro de horários</vt:lpstr>
      <vt:lpstr>Informática</vt:lpstr>
      <vt:lpstr>Direito Administrativo</vt:lpstr>
      <vt:lpstr>Direito Constitucional</vt:lpstr>
      <vt:lpstr>Direito Penal </vt:lpstr>
      <vt:lpstr>Direito Processual Penal</vt:lpstr>
      <vt:lpstr>Legislação Penal Especial</vt:lpstr>
      <vt:lpstr>Criminologia</vt:lpstr>
      <vt:lpstr>Direito Civil</vt:lpstr>
      <vt:lpstr>Direito Humanos</vt:lpstr>
      <vt:lpstr>Medicina Legal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2020-04-09T19:36:04Z</dcterms:modified>
</cp:coreProperties>
</file>