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1A6694B6-9159-47A5-BD1C-E5E41820C9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Racicínio Lógico-Matemático" sheetId="7" r:id="rId6"/>
    <sheet name="Noções de Informática " sheetId="9" r:id="rId7"/>
    <sheet name="Legislação Aplicada à EBSERH" sheetId="10" r:id="rId8"/>
    <sheet name="Legislação Aplicada ao Sus " sheetId="11" r:id="rId9"/>
    <sheet name="Conhecimentos Específicos 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2" l="1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8" i="11"/>
  <c r="W8" i="11" s="1"/>
  <c r="H8" i="11"/>
  <c r="L8" i="11"/>
  <c r="M8" i="11"/>
  <c r="Q8" i="11"/>
  <c r="Q6" i="11" s="1"/>
  <c r="R8" i="11"/>
  <c r="V8" i="11"/>
  <c r="G9" i="11"/>
  <c r="W9" i="11" s="1"/>
  <c r="H9" i="11"/>
  <c r="L9" i="11"/>
  <c r="M9" i="11"/>
  <c r="Q9" i="11"/>
  <c r="R9" i="11"/>
  <c r="V9" i="11"/>
  <c r="G10" i="11"/>
  <c r="W10" i="11" s="1"/>
  <c r="H10" i="11"/>
  <c r="L10" i="11"/>
  <c r="M10" i="11"/>
  <c r="Q10" i="11"/>
  <c r="R10" i="11"/>
  <c r="V10" i="11"/>
  <c r="G11" i="11"/>
  <c r="W11" i="11" s="1"/>
  <c r="H11" i="11"/>
  <c r="L11" i="11"/>
  <c r="M11" i="11"/>
  <c r="Q11" i="11"/>
  <c r="R11" i="11"/>
  <c r="V11" i="11"/>
  <c r="G12" i="11"/>
  <c r="W12" i="11" s="1"/>
  <c r="H12" i="11"/>
  <c r="L12" i="11"/>
  <c r="M12" i="11"/>
  <c r="Q12" i="11"/>
  <c r="R12" i="11"/>
  <c r="V12" i="11"/>
  <c r="G13" i="11"/>
  <c r="W13" i="11" s="1"/>
  <c r="H13" i="11"/>
  <c r="L13" i="11"/>
  <c r="M13" i="11"/>
  <c r="Q13" i="11"/>
  <c r="R13" i="11"/>
  <c r="V13" i="11"/>
  <c r="G14" i="11"/>
  <c r="W14" i="11" s="1"/>
  <c r="H14" i="11"/>
  <c r="L14" i="11"/>
  <c r="M14" i="11"/>
  <c r="Q14" i="11"/>
  <c r="R14" i="11"/>
  <c r="V14" i="11"/>
  <c r="G15" i="11"/>
  <c r="W15" i="11" s="1"/>
  <c r="H15" i="11"/>
  <c r="L15" i="11"/>
  <c r="M15" i="11"/>
  <c r="Q15" i="11"/>
  <c r="R15" i="11"/>
  <c r="V15" i="11"/>
  <c r="G16" i="11"/>
  <c r="W16" i="11" s="1"/>
  <c r="H16" i="11"/>
  <c r="L16" i="11"/>
  <c r="M16" i="11"/>
  <c r="Q16" i="11"/>
  <c r="R16" i="11"/>
  <c r="V16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B12" i="12"/>
  <c r="B11" i="12"/>
  <c r="B10" i="12"/>
  <c r="B9" i="12"/>
  <c r="B8" i="12"/>
  <c r="B7" i="12"/>
  <c r="B12" i="11"/>
  <c r="B11" i="11"/>
  <c r="B10" i="11"/>
  <c r="B9" i="11"/>
  <c r="B8" i="11"/>
  <c r="B7" i="11"/>
  <c r="B12" i="10"/>
  <c r="B11" i="10"/>
  <c r="B10" i="10"/>
  <c r="B9" i="10"/>
  <c r="B8" i="10"/>
  <c r="B7" i="10"/>
  <c r="B12" i="9"/>
  <c r="B11" i="9"/>
  <c r="B10" i="9"/>
  <c r="B9" i="9"/>
  <c r="B8" i="9"/>
  <c r="B7" i="9"/>
  <c r="B12" i="7"/>
  <c r="B11" i="7"/>
  <c r="B10" i="7"/>
  <c r="B9" i="7"/>
  <c r="B8" i="7"/>
  <c r="B7" i="7"/>
  <c r="B12" i="6"/>
  <c r="B9" i="6"/>
  <c r="B10" i="6"/>
  <c r="B11" i="6"/>
  <c r="V7" i="12"/>
  <c r="R7" i="12"/>
  <c r="Q7" i="12"/>
  <c r="Q6" i="12" s="1"/>
  <c r="M7" i="12"/>
  <c r="L7" i="12"/>
  <c r="H7" i="12"/>
  <c r="G7" i="12"/>
  <c r="V6" i="12"/>
  <c r="L6" i="12"/>
  <c r="V7" i="11"/>
  <c r="R7" i="11"/>
  <c r="Q7" i="11"/>
  <c r="M7" i="11"/>
  <c r="L7" i="11"/>
  <c r="H7" i="11"/>
  <c r="G7" i="11"/>
  <c r="W7" i="11" s="1"/>
  <c r="V6" i="11"/>
  <c r="L6" i="11"/>
  <c r="V7" i="10"/>
  <c r="R7" i="10"/>
  <c r="Q7" i="10"/>
  <c r="M7" i="10"/>
  <c r="L7" i="10"/>
  <c r="H7" i="10"/>
  <c r="G7" i="10"/>
  <c r="W7" i="10" s="1"/>
  <c r="V6" i="10"/>
  <c r="Q6" i="10"/>
  <c r="L6" i="10"/>
  <c r="V7" i="9"/>
  <c r="V6" i="9" s="1"/>
  <c r="R7" i="9"/>
  <c r="Q7" i="9"/>
  <c r="Q6" i="9" s="1"/>
  <c r="M7" i="9"/>
  <c r="L7" i="9"/>
  <c r="L6" i="9" s="1"/>
  <c r="H7" i="9"/>
  <c r="G7" i="9"/>
  <c r="W7" i="9" s="1"/>
  <c r="W6" i="9" s="1"/>
  <c r="G6" i="9"/>
  <c r="F11" i="2"/>
  <c r="F12" i="2"/>
  <c r="F13" i="2"/>
  <c r="F14" i="2"/>
  <c r="F15" i="2"/>
  <c r="W7" i="12" l="1"/>
  <c r="W6" i="12" s="1"/>
  <c r="W6" i="11"/>
  <c r="W6" i="10"/>
  <c r="G6" i="12"/>
  <c r="G6" i="11"/>
  <c r="G6" i="10"/>
  <c r="B8" i="6" l="1"/>
  <c r="B7" i="6"/>
  <c r="V7" i="7" l="1"/>
  <c r="V6" i="7" s="1"/>
  <c r="R7" i="7"/>
  <c r="Q7" i="7"/>
  <c r="M7" i="7"/>
  <c r="L7" i="7"/>
  <c r="H7" i="7"/>
  <c r="G7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7" l="1"/>
  <c r="V6" i="6"/>
  <c r="W7" i="6"/>
  <c r="Q6" i="6"/>
  <c r="L6" i="6"/>
  <c r="Q6" i="7"/>
  <c r="F7" i="2"/>
  <c r="L6" i="7"/>
  <c r="G6" i="7"/>
  <c r="G6" i="6"/>
  <c r="K5" i="5"/>
  <c r="C6" i="2" s="1"/>
  <c r="W6" i="6" l="1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<sst xmlns="http://schemas.openxmlformats.org/spreadsheetml/2006/main" count="627" uniqueCount="179">
  <si>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</si>
  <si>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</si>
  <si>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</si>
  <si>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</si>
  <si>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</si>
  <si>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</si>
  <si>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</si>
  <si>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</si>
  <si>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</si>
  <si>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</si>
  <si>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</si>
  <si>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</si>
  <si>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</si>
  <si>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</si>
  <si>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</si>
  <si>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</si>
  <si>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</si>
  <si>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</si>
  <si>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</si>
  <si>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</si>
  <si>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</si>
  <si>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</si>
  <si>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</si>
  <si>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</si>
  <si>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</si>
  <si>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</si>
  <si>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</si>
  <si>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</si>
  <si>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</si>
  <si>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</si>
  <si>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</si>
  <si>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</si>
  <si>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</si>
  <si>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</si>
  <si>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</si>
  <si>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</si>
  <si>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</si>
  <si>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</si>
  <si>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</si>
  <si>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</si>
  <si>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</si>
  <si>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</si>
  <si>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</si>
  <si>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</si>
  <si>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</si>
  <si>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</si>
  <si>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</si>
  <si>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</si>
  <si>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</si>
  <si>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</si>
  <si>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</si>
  <si>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</si>
  <si>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</si>
  <si>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</si>
  <si>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</si>
  <si>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</si>
  <si>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</si>
  <si>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</si>
  <si>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</si>
  <si>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</si>
  <si>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</si>
  <si>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</si>
  <si>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</si>
  <si>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</si>
  <si>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</si>
  <si>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</si>
  <si>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</si>
  <si>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</si>
  <si>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</si>
  <si>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</si>
  <si>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</si>
  <si>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</si>
  <si>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</si>
  <si>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</si>
  <si>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</si>
  <si>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</si>
  <si>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</si>
  <si>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</si>
  <si>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</si>
  <si>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</si>
  <si>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</si>
  <si>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</si>
  <si>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</si>
  <si>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</si>
  <si>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</si>
  <si>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</si>
  <si>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</si>
  <si>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Língua Portuguesa</t>
  </si>
  <si>
    <t xml:space="preserve">Raciocínio Lógico </t>
  </si>
  <si>
    <t xml:space="preserve">Noções de Informática </t>
  </si>
  <si>
    <t>Legislação Aplicada à EBSERH</t>
  </si>
  <si>
    <t xml:space="preserve">Legislação Aplicada ao Sus </t>
  </si>
  <si>
    <t xml:space="preserve">Conhecimentos Específicos </t>
  </si>
  <si>
    <t>CE</t>
  </si>
  <si>
    <t>1. Compreensão e interpretação de textos.</t>
  </si>
  <si>
    <t>2. Tipologia textual e gêneros textuais.</t>
  </si>
  <si>
    <t>3. Ortografia oficial.</t>
  </si>
  <si>
    <t>4. Acentuação gráfica.</t>
  </si>
  <si>
    <t>5. Classes de palavras.</t>
  </si>
  <si>
    <t>6. Uso do sinal indicativo de crase.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</si>
  <si>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</si>
  <si>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</si>
  <si>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</si>
  <si>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</si>
  <si>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palavras.</t>
  </si>
  <si>
    <t>1. Noções de Lógica.</t>
  </si>
  <si>
    <t>2. Diagramas Lógicos: conjuntos e elementos.</t>
  </si>
  <si>
    <t>3. Lógica da argumentação.</t>
  </si>
  <si>
    <t>4. Tipos de Raciocínio.</t>
  </si>
  <si>
    <t>5. Conectivos Lógicos.</t>
  </si>
  <si>
    <t>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</si>
  <si>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</si>
  <si>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palavras.</t>
  </si>
  <si>
    <t>1. Internet e Aplicativos.</t>
  </si>
  <si>
    <t>2. Ferramentas de busca.</t>
  </si>
  <si>
    <t>3. Navegadores (Browser).</t>
  </si>
  <si>
    <t>4. Redes de Computadores.</t>
  </si>
  <si>
    <t>5. Criptografia.</t>
  </si>
  <si>
    <t>6. Sistema Operacional e Software.</t>
  </si>
  <si>
    <t>7. Hardware.</t>
  </si>
  <si>
    <t>8. Correios Eletrônicos.</t>
  </si>
  <si>
    <t>9. Programa Antivírus e Firewall.</t>
  </si>
  <si>
    <t>10. Editores de Apresentação.</t>
  </si>
  <si>
    <t>11. Editores de Planilhas.</t>
  </si>
  <si>
    <t>12. Editores de Texto.</t>
  </si>
  <si>
    <t>13. Segurança da Informação.</t>
  </si>
  <si>
    <t>14. Extensão de Arquivo.</t>
  </si>
  <si>
    <t>15. Teclas de Atalho.</t>
  </si>
  <si>
    <t>16. Pacote Microsoft Office.</t>
  </si>
  <si>
    <t>1. Lei Federal nº 12.550, de 15 de dezembro de 2011.</t>
  </si>
  <si>
    <t>2. Decreto nº 7.661, de 28 de dezembro de 2011.</t>
  </si>
  <si>
    <t>3. Regimento Interno da EBSERH - 3ª revisão (2016).</t>
  </si>
  <si>
    <t>4. Código de Ética e Conduta da Ebserh - Princípios Éticos e Compromissos de Conduta - 1ª edição – 2017.</t>
  </si>
  <si>
    <t>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</si>
  <si>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</si>
  <si>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</t>
  </si>
  <si>
    <t>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</si>
  <si>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</si>
  <si>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</si>
  <si>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</si>
  <si>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</si>
  <si>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</si>
  <si>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 dos direitos e deveres da pessoa usuária da saúde.</t>
  </si>
  <si>
    <t>10. RDC nº 36, de 25 de julho de 2013 que institui ações para a segurança do paciente em serviços de saúde e dá outras providências.</t>
  </si>
  <si>
    <t>EDITAL N° 01/2019 - EBSERH</t>
  </si>
  <si>
    <t xml:space="preserve">Hospital Universitário de Uberlândia </t>
  </si>
  <si>
    <t>VUNESP</t>
  </si>
  <si>
    <t xml:space="preserve"> Diversos </t>
  </si>
  <si>
    <t>Até 10.350,46</t>
  </si>
  <si>
    <t>9 de fevereiro 2020</t>
  </si>
  <si>
    <t>5/11/2019 até 10/12/2019</t>
  </si>
  <si>
    <t>Níveis Médio, Técnico e Superior</t>
  </si>
  <si>
    <t>R$ 80 R$ 180</t>
  </si>
  <si>
    <t>1 Conceitos, objetivos e finalidades da contabilidade.</t>
  </si>
  <si>
    <t>2 Patrimônio: componentes, equação fundamental do patrimônio, situação líquida, representação gráfica.</t>
  </si>
  <si>
    <t>3 Atos e fatos administrativos: conceitos, fatos permutativos, modificativos e mistos.</t>
  </si>
  <si>
    <t>4 Contas: conceitos, contas de débitos, contas de créditos e saldos.</t>
  </si>
  <si>
    <t>5 Plano de contas: conceitos, elenco de contas, função e funcionamento das contas.</t>
  </si>
  <si>
    <t>6 Escrituração: conceitos, lançamentos contábeis, elementos essenciais, fórmulas de lançamentos, livros de escrituração, métodos e processos.</t>
  </si>
  <si>
    <t>7 Contabilização de operações contábeis diversas: juros.</t>
  </si>
  <si>
    <t>7.1 Descontos.</t>
  </si>
  <si>
    <t>7.2 Tributos.</t>
  </si>
  <si>
    <t>7.3 Aluguéis.</t>
  </si>
  <si>
    <t>7.4 Variação monetária/cambial.</t>
  </si>
  <si>
    <t>7.5 Folha de pagamento.</t>
  </si>
  <si>
    <t>7.6 Compras.</t>
  </si>
  <si>
    <t>7.7 Vendas e provisões.</t>
  </si>
  <si>
    <t>7.8 Depreciações e baixa de bens.</t>
  </si>
  <si>
    <t>8 Análise e conciliações contábeis: conceitos, composição de contas, análise de contas, conciliação bancária.</t>
  </si>
  <si>
    <t>9 Balancete de verificação: conceitos, modelos e técnicas de elaboração.</t>
  </si>
  <si>
    <t>10 Balanço patrimonial: conceitos, objetivo e composição.</t>
  </si>
  <si>
    <t>11 Demonstração de resultado de exercício: conceito, objetivo e composição.</t>
  </si>
  <si>
    <t>12 Noções de matemática financeira.</t>
  </si>
  <si>
    <t>13 Noções de finanças.</t>
  </si>
  <si>
    <t>14 Noções de orçamento.</t>
  </si>
  <si>
    <t>15 Noções de tributos e seus impactos nas operações das empresas.</t>
  </si>
  <si>
    <t>16 Decreto nº 5.450/2005.</t>
  </si>
  <si>
    <t>17 Lei nº 6.404/1976 e alterações, legislação complementar e pronunciamentos do Comitê de Pronunciamentos Contábeis (CPC).</t>
  </si>
  <si>
    <t>18 Princípios fundamentais de contabilidade (aprovados pelo Conselho Federal de Contabilidade - CFC).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</si>
</sst>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2" fillId="0" borderId="7" xfId="0" applyNumberFormat="1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/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6" fontId="0" fillId="0" borderId="0" xfId="0" applyNumberFormat="1"/>
    <xf numFmtId="0" fontId="0" fillId="8" borderId="0" xfId="0" applyFill="1"/>
    <xf numFmtId="0" fontId="0" fillId="9" borderId="0" xfId="0" applyFill="1"/>
    <xf numFmtId="0" fontId="1" fillId="5" borderId="25" xfId="1" applyFont="1" applyFill="1" applyBorder="1" applyAlignment="1">
      <alignment horizontal="left" vertical="center"/>
    </xf>
    <xf numFmtId="0" fontId="1" fillId="3" borderId="25" xfId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14" fontId="3" fillId="0" borderId="40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4" fontId="15" fillId="0" borderId="43" xfId="0" applyNumberFormat="1" applyFont="1" applyBorder="1" applyAlignment="1" applyProtection="1">
      <alignment horizontal="center"/>
      <protection locked="0"/>
    </xf>
    <xf numFmtId="165" fontId="3" fillId="0" borderId="43" xfId="0" applyNumberFormat="1" applyFont="1" applyFill="1" applyBorder="1" applyAlignment="1" applyProtection="1">
      <alignment horizontal="center"/>
      <protection locked="0"/>
    </xf>
    <xf numFmtId="165" fontId="3" fillId="0" borderId="44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1" applyAlignment="1" applyProtection="1">
      <alignment horizontal="left"/>
      <protection locked="0"/>
    </xf>
    <xf numFmtId="0" fontId="17" fillId="5" borderId="25" xfId="1" applyFont="1" applyFill="1" applyBorder="1" applyAlignment="1" applyProtection="1">
      <alignment horizontal="left" vertical="center"/>
      <protection locked="0"/>
    </xf>
    <xf numFmtId="0" fontId="17" fillId="3" borderId="25" xfId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3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hyperlink" Target="https://www.grancursosonline.com.br/concurso/ebserh-nacional-empresa-brasileira-de-servicos-hospitalares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121014/Concurso-EBSERH-2019-Area-Administrativa.pdf" TargetMode="External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4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3162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000">
              <a:solidFill>
                <a:schemeClr val="accent1"/>
              </a:solidFill>
            </a:rPr>
            <a:t>MINISTÉRIO DA EDUCAÇÃO EMPRESA BRASILEIRA DE SERVIÇOS HOSPITALARES</a:t>
          </a:r>
        </a:p>
      </xdr:txBody>
    </xdr:sp>
    <xdr:clientData/>
  </xdr:oneCellAnchor>
  <xdr:oneCellAnchor>
    <xdr:from>
      <xdr:col>3</xdr:col>
      <xdr:colOff>542926</xdr:colOff>
      <xdr:row>9</xdr:row>
      <xdr:rowOff>0</xdr:rowOff>
    </xdr:from>
    <xdr:ext cx="3933824" cy="468013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371726" y="1828800"/>
          <a:ext cx="393382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400">
              <a:solidFill>
                <a:schemeClr val="tx1"/>
              </a:solidFill>
            </a:rPr>
            <a:t>Técnico em Contabilidade</a:t>
          </a:r>
          <a:endParaRPr lang="pt-BR" sz="28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</xdr:row>
      <xdr:rowOff>152399</xdr:rowOff>
    </xdr:from>
    <xdr:to>
      <xdr:col>3</xdr:col>
      <xdr:colOff>545824</xdr:colOff>
      <xdr:row>13</xdr:row>
      <xdr:rowOff>161924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DA789F2-4C3F-43C6-AFDC-E12A9E4B2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47699"/>
          <a:ext cx="2269849" cy="2105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BC722F2-1C4C-40AA-B014-A8AD0AFFEA2D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C68187A-4DF7-4390-966F-3BFB2748012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F4E876D-6E3B-43DF-BC83-881398B1D91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A579236-60EA-495A-A5A7-A5BBCA9B0C8E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4B3EFC8-718F-4D74-B923-1BB20835A11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389E0C-3A6D-4FE2-885E-4C12C0AEC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85725</xdr:rowOff>
    </xdr:from>
    <xdr:to>
      <xdr:col>1</xdr:col>
      <xdr:colOff>3000375</xdr:colOff>
      <xdr:row>24</xdr:row>
      <xdr:rowOff>381000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BA9F3-9DB3-46E2-8CA9-79A6BE94A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657725"/>
          <a:ext cx="3533775" cy="3533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409575</xdr:colOff>
      <xdr:row>24</xdr:row>
      <xdr:rowOff>123825</xdr:rowOff>
    </xdr:to>
    <xdr:pic>
      <xdr:nvPicPr>
        <xdr:cNvPr id="5" name="Imagem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B0CB28-D074-44F8-877E-C0771CA90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52500"/>
          <a:ext cx="1019175" cy="384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7</xdr:row>
      <xdr:rowOff>19049</xdr:rowOff>
    </xdr:from>
    <xdr:to>
      <xdr:col>10</xdr:col>
      <xdr:colOff>762000</xdr:colOff>
      <xdr:row>32</xdr:row>
      <xdr:rowOff>183556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1CD1D7-BB23-4B96-BA63-31E38D20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352549"/>
          <a:ext cx="1304925" cy="49270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</xdr:row>
      <xdr:rowOff>28574</xdr:rowOff>
    </xdr:from>
    <xdr:to>
      <xdr:col>1</xdr:col>
      <xdr:colOff>2981325</xdr:colOff>
      <xdr:row>30</xdr:row>
      <xdr:rowOff>104774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E485FE-2F19-4288-AC62-61F0482BE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695574"/>
          <a:ext cx="3533775" cy="3533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95250</xdr:rowOff>
    </xdr:from>
    <xdr:to>
      <xdr:col>1</xdr:col>
      <xdr:colOff>3019425</xdr:colOff>
      <xdr:row>27</xdr:row>
      <xdr:rowOff>180975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5980A3-C4CD-42AD-A96B-4B38F2B52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952750"/>
          <a:ext cx="3533775" cy="3533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23ECC1E-2958-498F-B213-741C88ECFEBA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0BBC659-8B72-4546-BC59-0018EE7A22A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07563C7-1775-40BC-A124-C7F660D1471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22F382-B431-43BE-B2EB-A6702A1B5BA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5F42A9E-F9C5-47C0-96B3-ADCB6B8578B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C88257-B742-4E69-A70E-FF5EECEC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57150</xdr:rowOff>
    </xdr:from>
    <xdr:to>
      <xdr:col>1</xdr:col>
      <xdr:colOff>3019425</xdr:colOff>
      <xdr:row>30</xdr:row>
      <xdr:rowOff>133350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151100-66E6-41B3-B0CE-0123AD6F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33650"/>
          <a:ext cx="3533775" cy="35337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5AA9BC3E-0A40-465B-9371-53E14568468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E94821D-1881-4B63-86ED-FDE26E58A52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981D6C6-E2AB-4F0C-9F4C-CC472AC748E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E98DB8-4AAA-4439-B49D-8F7FB701B722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55F8D7-5092-487E-9834-223DAF53223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EC2268-B7C9-464D-A39A-331E4DC5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28575</xdr:rowOff>
    </xdr:from>
    <xdr:to>
      <xdr:col>1</xdr:col>
      <xdr:colOff>3028950</xdr:colOff>
      <xdr:row>30</xdr:row>
      <xdr:rowOff>104775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C92F62-3081-4472-83AF-0775873CF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648075"/>
          <a:ext cx="3533775" cy="3533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DF4E3B2-A96D-4416-B9C7-AFFF1B726B9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C0B760D-9BD1-4C4F-A172-CF6409529BB6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99E93CD-101B-4968-B343-3AA7DAF998C5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B23CA03-5401-4B55-BAFB-B919215C5973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F7B196-DC9D-4ADE-9BA8-3F11BA22F708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9D450-8A95-4709-A42D-A2577DDF3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57150</xdr:rowOff>
    </xdr:from>
    <xdr:to>
      <xdr:col>1</xdr:col>
      <xdr:colOff>3067050</xdr:colOff>
      <xdr:row>21</xdr:row>
      <xdr:rowOff>161925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B3F9F0-F2C4-47BD-BCCE-0851A449F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057650"/>
          <a:ext cx="3533775" cy="353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workbookViewId="0">
      <selection activeCell="B11" sqref="B11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112E-B7EF-4B37-98FB-439B9F987941}">
  <dimension ref="A1:X41"/>
  <sheetViews>
    <sheetView showGridLines="0" zoomScaleNormal="10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SUM(G7:G8)</f>
        <v>8.3333333333333259E-2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SUM(L7:L8)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SUM(Q7:Q8)</f>
        <v>8.3333333333333259E-2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SUM(V7:V8)</f>
        <v>8.3333333333333259E-2</v>
      </c>
      <c r="W6" s="39">
        <f>SUM(W7:W8)</f>
        <v>0.24999999999999978</v>
      </c>
    </row>
    <row r="7" spans="1:23" ht="30" x14ac:dyDescent="0.25">
      <c r="A7" s="46">
        <v>1</v>
      </c>
      <c r="B7" s="80" t="str">
        <f>Cronograma!B10</f>
        <v>Língua Portuguesa</v>
      </c>
      <c r="C7" s="64" t="s">
        <v>153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ht="45" x14ac:dyDescent="0.25">
      <c r="A8" s="46">
        <v>2</v>
      </c>
      <c r="B8" s="80" t="str">
        <f>Cronograma!B11</f>
        <v xml:space="preserve">Raciocínio Lógico </v>
      </c>
      <c r="C8" s="64" t="s">
        <v>154</v>
      </c>
      <c r="D8" s="48">
        <v>43250</v>
      </c>
      <c r="E8" s="49">
        <v>0.29166666666666669</v>
      </c>
      <c r="F8" s="49">
        <v>0.33333333333333331</v>
      </c>
      <c r="G8" s="50">
        <f t="shared" ref="G8:G32" si="1">F8-E8</f>
        <v>4.166666666666663E-2</v>
      </c>
      <c r="H8" s="54">
        <f t="shared" ref="H8:H32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32" si="3">IF(I8="sim",K8-J8,0)</f>
        <v>0</v>
      </c>
      <c r="M8" s="51">
        <f t="shared" ref="M8:M32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32" si="5">IF(N8="sim",P8-O8,0)</f>
        <v>4.166666666666663E-2</v>
      </c>
      <c r="R8" s="54">
        <f t="shared" ref="R8:R32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32" si="7">IF(S8="sim",U8-T8,0)</f>
        <v>4.166666666666663E-2</v>
      </c>
      <c r="W8" s="55">
        <f t="shared" ref="W8:W32" si="8">G8+L8+Q8+V8</f>
        <v>0.12499999999999989</v>
      </c>
    </row>
    <row r="9" spans="1:23" ht="45" x14ac:dyDescent="0.25">
      <c r="A9" s="46">
        <v>3</v>
      </c>
      <c r="B9" s="80" t="str">
        <f>Cronograma!B12</f>
        <v xml:space="preserve">Noções de Informática </v>
      </c>
      <c r="C9" s="64" t="s">
        <v>155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ht="30" x14ac:dyDescent="0.25">
      <c r="A10" s="46">
        <v>4</v>
      </c>
      <c r="B10" s="80" t="str">
        <f>Cronograma!B13</f>
        <v>Legislação Aplicada à EBSERH</v>
      </c>
      <c r="C10" s="64" t="s">
        <v>156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ht="45" x14ac:dyDescent="0.25">
      <c r="A11" s="46">
        <v>5</v>
      </c>
      <c r="B11" s="80" t="str">
        <f>Cronograma!B14</f>
        <v xml:space="preserve">Legislação Aplicada ao Sus </v>
      </c>
      <c r="C11" s="64" t="s">
        <v>157</v>
      </c>
      <c r="D11" s="48">
        <v>43253</v>
      </c>
      <c r="E11" s="49">
        <v>0.29166666666666669</v>
      </c>
      <c r="F11" s="49">
        <v>0.33333333333333331</v>
      </c>
      <c r="G11" s="50">
        <f t="shared" si="1"/>
        <v>4.166666666666663E-2</v>
      </c>
      <c r="H11" s="54">
        <f t="shared" si="2"/>
        <v>43254</v>
      </c>
      <c r="I11" s="54" t="s">
        <v>84</v>
      </c>
      <c r="J11" s="49">
        <v>0.29166666666666669</v>
      </c>
      <c r="K11" s="49">
        <v>0.33333333333333331</v>
      </c>
      <c r="L11" s="50">
        <f t="shared" si="3"/>
        <v>0</v>
      </c>
      <c r="M11" s="51">
        <f t="shared" si="4"/>
        <v>43260</v>
      </c>
      <c r="N11" s="52" t="s">
        <v>85</v>
      </c>
      <c r="O11" s="53">
        <v>0.29166666666666669</v>
      </c>
      <c r="P11" s="53">
        <v>0.33333333333333331</v>
      </c>
      <c r="Q11" s="50">
        <f t="shared" si="5"/>
        <v>4.166666666666663E-2</v>
      </c>
      <c r="R11" s="54">
        <f t="shared" si="6"/>
        <v>43268</v>
      </c>
      <c r="S11" s="54" t="s">
        <v>85</v>
      </c>
      <c r="T11" s="49">
        <v>0.29166666666666669</v>
      </c>
      <c r="U11" s="49">
        <v>0.33333333333333331</v>
      </c>
      <c r="V11" s="50">
        <f t="shared" si="7"/>
        <v>4.166666666666663E-2</v>
      </c>
      <c r="W11" s="55">
        <f t="shared" si="8"/>
        <v>0.12499999999999989</v>
      </c>
    </row>
    <row r="12" spans="1:23" ht="60" x14ac:dyDescent="0.25">
      <c r="A12" s="47">
        <v>6</v>
      </c>
      <c r="B12" s="81" t="str">
        <f>Cronograma!B15</f>
        <v xml:space="preserve">Conhecimentos Específicos </v>
      </c>
      <c r="C12" s="64" t="s">
        <v>158</v>
      </c>
      <c r="D12" s="48">
        <v>43254</v>
      </c>
      <c r="E12" s="49">
        <v>0.29166666666666669</v>
      </c>
      <c r="F12" s="49">
        <v>0.33333333333333331</v>
      </c>
      <c r="G12" s="50">
        <f t="shared" si="1"/>
        <v>4.166666666666663E-2</v>
      </c>
      <c r="H12" s="54">
        <f t="shared" si="2"/>
        <v>43255</v>
      </c>
      <c r="I12" s="54" t="s">
        <v>84</v>
      </c>
      <c r="J12" s="49">
        <v>0.29166666666666669</v>
      </c>
      <c r="K12" s="49">
        <v>0.33333333333333331</v>
      </c>
      <c r="L12" s="50">
        <f t="shared" si="3"/>
        <v>0</v>
      </c>
      <c r="M12" s="51">
        <f t="shared" si="4"/>
        <v>43261</v>
      </c>
      <c r="N12" s="52" t="s">
        <v>85</v>
      </c>
      <c r="O12" s="53">
        <v>0.29166666666666669</v>
      </c>
      <c r="P12" s="53">
        <v>0.33333333333333331</v>
      </c>
      <c r="Q12" s="50">
        <f t="shared" si="5"/>
        <v>4.166666666666663E-2</v>
      </c>
      <c r="R12" s="54">
        <f t="shared" si="6"/>
        <v>43269</v>
      </c>
      <c r="S12" s="54" t="s">
        <v>85</v>
      </c>
      <c r="T12" s="49">
        <v>0.29166666666666669</v>
      </c>
      <c r="U12" s="49">
        <v>0.33333333333333331</v>
      </c>
      <c r="V12" s="50">
        <f t="shared" si="7"/>
        <v>4.166666666666663E-2</v>
      </c>
      <c r="W12" s="55">
        <f t="shared" si="8"/>
        <v>0.12499999999999989</v>
      </c>
    </row>
    <row r="13" spans="1:23" ht="30" x14ac:dyDescent="0.25">
      <c r="C13" s="64" t="s">
        <v>159</v>
      </c>
      <c r="D13" s="48">
        <v>43255</v>
      </c>
      <c r="E13" s="49">
        <v>0.29166666666666669</v>
      </c>
      <c r="F13" s="49">
        <v>0.33333333333333331</v>
      </c>
      <c r="G13" s="50">
        <f t="shared" si="1"/>
        <v>4.166666666666663E-2</v>
      </c>
      <c r="H13" s="54">
        <f t="shared" si="2"/>
        <v>43256</v>
      </c>
      <c r="I13" s="54" t="s">
        <v>84</v>
      </c>
      <c r="J13" s="49">
        <v>0.29166666666666669</v>
      </c>
      <c r="K13" s="49">
        <v>0.33333333333333331</v>
      </c>
      <c r="L13" s="50">
        <f t="shared" si="3"/>
        <v>0</v>
      </c>
      <c r="M13" s="51">
        <f t="shared" si="4"/>
        <v>43262</v>
      </c>
      <c r="N13" s="52" t="s">
        <v>85</v>
      </c>
      <c r="O13" s="53">
        <v>0.29166666666666669</v>
      </c>
      <c r="P13" s="53">
        <v>0.33333333333333331</v>
      </c>
      <c r="Q13" s="50">
        <f t="shared" si="5"/>
        <v>4.166666666666663E-2</v>
      </c>
      <c r="R13" s="54">
        <f t="shared" si="6"/>
        <v>43270</v>
      </c>
      <c r="S13" s="54" t="s">
        <v>85</v>
      </c>
      <c r="T13" s="49">
        <v>0.29166666666666669</v>
      </c>
      <c r="U13" s="49">
        <v>0.33333333333333331</v>
      </c>
      <c r="V13" s="50">
        <f t="shared" si="7"/>
        <v>4.166666666666663E-2</v>
      </c>
      <c r="W13" s="55">
        <f t="shared" si="8"/>
        <v>0.12499999999999989</v>
      </c>
    </row>
    <row r="14" spans="1:23" x14ac:dyDescent="0.25">
      <c r="C14" s="64" t="s">
        <v>160</v>
      </c>
      <c r="D14" s="48">
        <v>43256</v>
      </c>
      <c r="E14" s="49">
        <v>0.29166666666666669</v>
      </c>
      <c r="F14" s="49">
        <v>0.33333333333333331</v>
      </c>
      <c r="G14" s="50">
        <f t="shared" si="1"/>
        <v>4.166666666666663E-2</v>
      </c>
      <c r="H14" s="54">
        <f t="shared" si="2"/>
        <v>43257</v>
      </c>
      <c r="I14" s="54" t="s">
        <v>84</v>
      </c>
      <c r="J14" s="49">
        <v>0.29166666666666669</v>
      </c>
      <c r="K14" s="49">
        <v>0.33333333333333331</v>
      </c>
      <c r="L14" s="50">
        <f t="shared" si="3"/>
        <v>0</v>
      </c>
      <c r="M14" s="51">
        <f t="shared" si="4"/>
        <v>43263</v>
      </c>
      <c r="N14" s="52" t="s">
        <v>85</v>
      </c>
      <c r="O14" s="53">
        <v>0.29166666666666669</v>
      </c>
      <c r="P14" s="53">
        <v>0.33333333333333331</v>
      </c>
      <c r="Q14" s="50">
        <f t="shared" si="5"/>
        <v>4.166666666666663E-2</v>
      </c>
      <c r="R14" s="54">
        <f t="shared" si="6"/>
        <v>43271</v>
      </c>
      <c r="S14" s="54" t="s">
        <v>85</v>
      </c>
      <c r="T14" s="49">
        <v>0.29166666666666669</v>
      </c>
      <c r="U14" s="49">
        <v>0.33333333333333331</v>
      </c>
      <c r="V14" s="50">
        <f t="shared" si="7"/>
        <v>4.166666666666663E-2</v>
      </c>
      <c r="W14" s="55">
        <f t="shared" si="8"/>
        <v>0.12499999999999989</v>
      </c>
    </row>
    <row r="15" spans="1:23" x14ac:dyDescent="0.25">
      <c r="C15" s="64" t="s">
        <v>161</v>
      </c>
      <c r="D15" s="48">
        <v>43257</v>
      </c>
      <c r="E15" s="49">
        <v>0.29166666666666669</v>
      </c>
      <c r="F15" s="49">
        <v>0.33333333333333331</v>
      </c>
      <c r="G15" s="50">
        <f t="shared" si="1"/>
        <v>4.166666666666663E-2</v>
      </c>
      <c r="H15" s="54">
        <f t="shared" si="2"/>
        <v>43258</v>
      </c>
      <c r="I15" s="54" t="s">
        <v>84</v>
      </c>
      <c r="J15" s="49">
        <v>0.29166666666666669</v>
      </c>
      <c r="K15" s="49">
        <v>0.33333333333333331</v>
      </c>
      <c r="L15" s="50">
        <f t="shared" si="3"/>
        <v>0</v>
      </c>
      <c r="M15" s="51">
        <f t="shared" si="4"/>
        <v>43264</v>
      </c>
      <c r="N15" s="52" t="s">
        <v>85</v>
      </c>
      <c r="O15" s="53">
        <v>0.29166666666666669</v>
      </c>
      <c r="P15" s="53">
        <v>0.33333333333333331</v>
      </c>
      <c r="Q15" s="50">
        <f t="shared" si="5"/>
        <v>4.166666666666663E-2</v>
      </c>
      <c r="R15" s="54">
        <f t="shared" si="6"/>
        <v>43272</v>
      </c>
      <c r="S15" s="54" t="s">
        <v>85</v>
      </c>
      <c r="T15" s="49">
        <v>0.29166666666666669</v>
      </c>
      <c r="U15" s="49">
        <v>0.33333333333333331</v>
      </c>
      <c r="V15" s="50">
        <f t="shared" si="7"/>
        <v>4.166666666666663E-2</v>
      </c>
      <c r="W15" s="55">
        <f t="shared" si="8"/>
        <v>0.12499999999999989</v>
      </c>
    </row>
    <row r="16" spans="1:23" x14ac:dyDescent="0.25">
      <c r="C16" s="64" t="s">
        <v>162</v>
      </c>
      <c r="D16" s="48">
        <v>43258</v>
      </c>
      <c r="E16" s="49">
        <v>0.29166666666666669</v>
      </c>
      <c r="F16" s="49">
        <v>0.33333333333333331</v>
      </c>
      <c r="G16" s="50">
        <f t="shared" si="1"/>
        <v>4.166666666666663E-2</v>
      </c>
      <c r="H16" s="54">
        <f t="shared" si="2"/>
        <v>43259</v>
      </c>
      <c r="I16" s="54" t="s">
        <v>84</v>
      </c>
      <c r="J16" s="49">
        <v>0.29166666666666669</v>
      </c>
      <c r="K16" s="49">
        <v>0.33333333333333331</v>
      </c>
      <c r="L16" s="50">
        <f t="shared" si="3"/>
        <v>0</v>
      </c>
      <c r="M16" s="51">
        <f t="shared" si="4"/>
        <v>43265</v>
      </c>
      <c r="N16" s="52" t="s">
        <v>85</v>
      </c>
      <c r="O16" s="53">
        <v>0.29166666666666669</v>
      </c>
      <c r="P16" s="53">
        <v>0.33333333333333331</v>
      </c>
      <c r="Q16" s="50">
        <f t="shared" si="5"/>
        <v>4.166666666666663E-2</v>
      </c>
      <c r="R16" s="54">
        <f t="shared" si="6"/>
        <v>43273</v>
      </c>
      <c r="S16" s="54" t="s">
        <v>85</v>
      </c>
      <c r="T16" s="49">
        <v>0.29166666666666669</v>
      </c>
      <c r="U16" s="49">
        <v>0.33333333333333331</v>
      </c>
      <c r="V16" s="50">
        <f t="shared" si="7"/>
        <v>4.166666666666663E-2</v>
      </c>
      <c r="W16" s="55">
        <f t="shared" si="8"/>
        <v>0.12499999999999989</v>
      </c>
    </row>
    <row r="17" spans="3:23" x14ac:dyDescent="0.25">
      <c r="C17" s="64" t="s">
        <v>163</v>
      </c>
      <c r="D17" s="48">
        <v>43259</v>
      </c>
      <c r="E17" s="49">
        <v>0.29166666666666669</v>
      </c>
      <c r="F17" s="49">
        <v>0.33333333333333331</v>
      </c>
      <c r="G17" s="50">
        <f t="shared" si="1"/>
        <v>4.166666666666663E-2</v>
      </c>
      <c r="H17" s="54">
        <f t="shared" si="2"/>
        <v>43260</v>
      </c>
      <c r="I17" s="54" t="s">
        <v>84</v>
      </c>
      <c r="J17" s="49">
        <v>0.29166666666666669</v>
      </c>
      <c r="K17" s="49">
        <v>0.33333333333333331</v>
      </c>
      <c r="L17" s="50">
        <f t="shared" si="3"/>
        <v>0</v>
      </c>
      <c r="M17" s="51">
        <f t="shared" si="4"/>
        <v>43266</v>
      </c>
      <c r="N17" s="52" t="s">
        <v>85</v>
      </c>
      <c r="O17" s="53">
        <v>0.29166666666666669</v>
      </c>
      <c r="P17" s="53">
        <v>0.33333333333333331</v>
      </c>
      <c r="Q17" s="50">
        <f t="shared" si="5"/>
        <v>4.166666666666663E-2</v>
      </c>
      <c r="R17" s="54">
        <f t="shared" si="6"/>
        <v>43274</v>
      </c>
      <c r="S17" s="54" t="s">
        <v>85</v>
      </c>
      <c r="T17" s="49">
        <v>0.29166666666666669</v>
      </c>
      <c r="U17" s="49">
        <v>0.33333333333333331</v>
      </c>
      <c r="V17" s="50">
        <f t="shared" si="7"/>
        <v>4.166666666666663E-2</v>
      </c>
      <c r="W17" s="55">
        <f t="shared" si="8"/>
        <v>0.12499999999999989</v>
      </c>
    </row>
    <row r="18" spans="3:23" x14ac:dyDescent="0.25">
      <c r="C18" s="64" t="s">
        <v>164</v>
      </c>
      <c r="D18" s="48">
        <v>43260</v>
      </c>
      <c r="E18" s="49">
        <v>0.29166666666666669</v>
      </c>
      <c r="F18" s="49">
        <v>0.33333333333333331</v>
      </c>
      <c r="G18" s="50">
        <f t="shared" si="1"/>
        <v>4.166666666666663E-2</v>
      </c>
      <c r="H18" s="54">
        <f t="shared" si="2"/>
        <v>43261</v>
      </c>
      <c r="I18" s="54" t="s">
        <v>84</v>
      </c>
      <c r="J18" s="49">
        <v>0.29166666666666669</v>
      </c>
      <c r="K18" s="49">
        <v>0.33333333333333331</v>
      </c>
      <c r="L18" s="50">
        <f t="shared" si="3"/>
        <v>0</v>
      </c>
      <c r="M18" s="51">
        <f t="shared" si="4"/>
        <v>43267</v>
      </c>
      <c r="N18" s="52" t="s">
        <v>85</v>
      </c>
      <c r="O18" s="53">
        <v>0.29166666666666669</v>
      </c>
      <c r="P18" s="53">
        <v>0.33333333333333331</v>
      </c>
      <c r="Q18" s="50">
        <f t="shared" si="5"/>
        <v>4.166666666666663E-2</v>
      </c>
      <c r="R18" s="54">
        <f t="shared" si="6"/>
        <v>43275</v>
      </c>
      <c r="S18" s="54" t="s">
        <v>85</v>
      </c>
      <c r="T18" s="49">
        <v>0.29166666666666669</v>
      </c>
      <c r="U18" s="49">
        <v>0.33333333333333331</v>
      </c>
      <c r="V18" s="50">
        <f t="shared" si="7"/>
        <v>4.166666666666663E-2</v>
      </c>
      <c r="W18" s="55">
        <f t="shared" si="8"/>
        <v>0.12499999999999989</v>
      </c>
    </row>
    <row r="19" spans="3:23" x14ac:dyDescent="0.25">
      <c r="C19" s="64" t="s">
        <v>165</v>
      </c>
      <c r="D19" s="48">
        <v>43261</v>
      </c>
      <c r="E19" s="49">
        <v>0.29166666666666669</v>
      </c>
      <c r="F19" s="49">
        <v>0.33333333333333331</v>
      </c>
      <c r="G19" s="50">
        <f t="shared" si="1"/>
        <v>4.166666666666663E-2</v>
      </c>
      <c r="H19" s="54">
        <f t="shared" si="2"/>
        <v>43262</v>
      </c>
      <c r="I19" s="54" t="s">
        <v>84</v>
      </c>
      <c r="J19" s="49">
        <v>0.29166666666666669</v>
      </c>
      <c r="K19" s="49">
        <v>0.33333333333333331</v>
      </c>
      <c r="L19" s="50">
        <f t="shared" si="3"/>
        <v>0</v>
      </c>
      <c r="M19" s="51">
        <f t="shared" si="4"/>
        <v>43268</v>
      </c>
      <c r="N19" s="52" t="s">
        <v>85</v>
      </c>
      <c r="O19" s="53">
        <v>0.29166666666666669</v>
      </c>
      <c r="P19" s="53">
        <v>0.33333333333333331</v>
      </c>
      <c r="Q19" s="50">
        <f t="shared" si="5"/>
        <v>4.166666666666663E-2</v>
      </c>
      <c r="R19" s="54">
        <f t="shared" si="6"/>
        <v>43276</v>
      </c>
      <c r="S19" s="54" t="s">
        <v>85</v>
      </c>
      <c r="T19" s="49">
        <v>0.29166666666666669</v>
      </c>
      <c r="U19" s="49">
        <v>0.33333333333333331</v>
      </c>
      <c r="V19" s="50">
        <f t="shared" si="7"/>
        <v>4.166666666666663E-2</v>
      </c>
      <c r="W19" s="55">
        <f t="shared" si="8"/>
        <v>0.12499999999999989</v>
      </c>
    </row>
    <row r="20" spans="3:23" x14ac:dyDescent="0.25">
      <c r="C20" s="64" t="s">
        <v>166</v>
      </c>
      <c r="D20" s="48">
        <v>43262</v>
      </c>
      <c r="E20" s="49">
        <v>0.29166666666666669</v>
      </c>
      <c r="F20" s="49">
        <v>0.33333333333333331</v>
      </c>
      <c r="G20" s="50">
        <f t="shared" si="1"/>
        <v>4.166666666666663E-2</v>
      </c>
      <c r="H20" s="54">
        <f t="shared" si="2"/>
        <v>43263</v>
      </c>
      <c r="I20" s="54" t="s">
        <v>84</v>
      </c>
      <c r="J20" s="49">
        <v>0.29166666666666669</v>
      </c>
      <c r="K20" s="49">
        <v>0.33333333333333331</v>
      </c>
      <c r="L20" s="50">
        <f t="shared" si="3"/>
        <v>0</v>
      </c>
      <c r="M20" s="51">
        <f t="shared" si="4"/>
        <v>43269</v>
      </c>
      <c r="N20" s="52" t="s">
        <v>85</v>
      </c>
      <c r="O20" s="53">
        <v>0.29166666666666669</v>
      </c>
      <c r="P20" s="53">
        <v>0.33333333333333331</v>
      </c>
      <c r="Q20" s="50">
        <f t="shared" si="5"/>
        <v>4.166666666666663E-2</v>
      </c>
      <c r="R20" s="54">
        <f t="shared" si="6"/>
        <v>43277</v>
      </c>
      <c r="S20" s="54" t="s">
        <v>85</v>
      </c>
      <c r="T20" s="49">
        <v>0.29166666666666669</v>
      </c>
      <c r="U20" s="49">
        <v>0.33333333333333331</v>
      </c>
      <c r="V20" s="50">
        <f t="shared" si="7"/>
        <v>4.166666666666663E-2</v>
      </c>
      <c r="W20" s="55">
        <f t="shared" si="8"/>
        <v>0.12499999999999989</v>
      </c>
    </row>
    <row r="21" spans="3:23" x14ac:dyDescent="0.25">
      <c r="C21" s="64" t="s">
        <v>167</v>
      </c>
      <c r="D21" s="48">
        <v>43263</v>
      </c>
      <c r="E21" s="49">
        <v>0.29166666666666669</v>
      </c>
      <c r="F21" s="49">
        <v>0.33333333333333331</v>
      </c>
      <c r="G21" s="50">
        <f t="shared" si="1"/>
        <v>4.166666666666663E-2</v>
      </c>
      <c r="H21" s="54">
        <f t="shared" si="2"/>
        <v>43264</v>
      </c>
      <c r="I21" s="54" t="s">
        <v>84</v>
      </c>
      <c r="J21" s="49">
        <v>0.29166666666666669</v>
      </c>
      <c r="K21" s="49">
        <v>0.33333333333333331</v>
      </c>
      <c r="L21" s="50">
        <f t="shared" si="3"/>
        <v>0</v>
      </c>
      <c r="M21" s="51">
        <f t="shared" si="4"/>
        <v>43270</v>
      </c>
      <c r="N21" s="52" t="s">
        <v>85</v>
      </c>
      <c r="O21" s="53">
        <v>0.29166666666666669</v>
      </c>
      <c r="P21" s="53">
        <v>0.33333333333333331</v>
      </c>
      <c r="Q21" s="50">
        <f t="shared" si="5"/>
        <v>4.166666666666663E-2</v>
      </c>
      <c r="R21" s="54">
        <f t="shared" si="6"/>
        <v>43278</v>
      </c>
      <c r="S21" s="54" t="s">
        <v>85</v>
      </c>
      <c r="T21" s="49">
        <v>0.29166666666666669</v>
      </c>
      <c r="U21" s="49">
        <v>0.33333333333333331</v>
      </c>
      <c r="V21" s="50">
        <f t="shared" si="7"/>
        <v>4.166666666666663E-2</v>
      </c>
      <c r="W21" s="55">
        <f t="shared" si="8"/>
        <v>0.12499999999999989</v>
      </c>
    </row>
    <row r="22" spans="3:23" ht="45" x14ac:dyDescent="0.25">
      <c r="C22" s="64" t="s">
        <v>168</v>
      </c>
      <c r="D22" s="48">
        <v>43264</v>
      </c>
      <c r="E22" s="49">
        <v>0.29166666666666669</v>
      </c>
      <c r="F22" s="49">
        <v>0.33333333333333331</v>
      </c>
      <c r="G22" s="50">
        <f t="shared" si="1"/>
        <v>4.166666666666663E-2</v>
      </c>
      <c r="H22" s="54">
        <f t="shared" si="2"/>
        <v>43265</v>
      </c>
      <c r="I22" s="54" t="s">
        <v>84</v>
      </c>
      <c r="J22" s="49">
        <v>0.29166666666666669</v>
      </c>
      <c r="K22" s="49">
        <v>0.33333333333333331</v>
      </c>
      <c r="L22" s="50">
        <f t="shared" si="3"/>
        <v>0</v>
      </c>
      <c r="M22" s="51">
        <f t="shared" si="4"/>
        <v>43271</v>
      </c>
      <c r="N22" s="52" t="s">
        <v>85</v>
      </c>
      <c r="O22" s="53">
        <v>0.29166666666666669</v>
      </c>
      <c r="P22" s="53">
        <v>0.33333333333333331</v>
      </c>
      <c r="Q22" s="50">
        <f t="shared" si="5"/>
        <v>4.166666666666663E-2</v>
      </c>
      <c r="R22" s="54">
        <f t="shared" si="6"/>
        <v>43279</v>
      </c>
      <c r="S22" s="54" t="s">
        <v>85</v>
      </c>
      <c r="T22" s="49">
        <v>0.29166666666666669</v>
      </c>
      <c r="U22" s="49">
        <v>0.33333333333333331</v>
      </c>
      <c r="V22" s="50">
        <f t="shared" si="7"/>
        <v>4.166666666666663E-2</v>
      </c>
      <c r="W22" s="55">
        <f t="shared" si="8"/>
        <v>0.12499999999999989</v>
      </c>
    </row>
    <row r="23" spans="3:23" ht="30" x14ac:dyDescent="0.25">
      <c r="C23" s="64" t="s">
        <v>169</v>
      </c>
      <c r="D23" s="48">
        <v>43265</v>
      </c>
      <c r="E23" s="49">
        <v>0.29166666666666669</v>
      </c>
      <c r="F23" s="49">
        <v>0.33333333333333331</v>
      </c>
      <c r="G23" s="50">
        <f t="shared" si="1"/>
        <v>4.166666666666663E-2</v>
      </c>
      <c r="H23" s="54">
        <f t="shared" si="2"/>
        <v>43266</v>
      </c>
      <c r="I23" s="54" t="s">
        <v>84</v>
      </c>
      <c r="J23" s="49">
        <v>0.29166666666666669</v>
      </c>
      <c r="K23" s="49">
        <v>0.33333333333333331</v>
      </c>
      <c r="L23" s="50">
        <f t="shared" si="3"/>
        <v>0</v>
      </c>
      <c r="M23" s="51">
        <f t="shared" si="4"/>
        <v>43272</v>
      </c>
      <c r="N23" s="52" t="s">
        <v>85</v>
      </c>
      <c r="O23" s="53">
        <v>0.29166666666666669</v>
      </c>
      <c r="P23" s="53">
        <v>0.33333333333333331</v>
      </c>
      <c r="Q23" s="50">
        <f t="shared" si="5"/>
        <v>4.166666666666663E-2</v>
      </c>
      <c r="R23" s="54">
        <f t="shared" si="6"/>
        <v>43280</v>
      </c>
      <c r="S23" s="54" t="s">
        <v>85</v>
      </c>
      <c r="T23" s="49">
        <v>0.29166666666666669</v>
      </c>
      <c r="U23" s="49">
        <v>0.33333333333333331</v>
      </c>
      <c r="V23" s="50">
        <f t="shared" si="7"/>
        <v>4.166666666666663E-2</v>
      </c>
      <c r="W23" s="55">
        <f t="shared" si="8"/>
        <v>0.12499999999999989</v>
      </c>
    </row>
    <row r="24" spans="3:23" ht="30" x14ac:dyDescent="0.25">
      <c r="C24" s="64" t="s">
        <v>170</v>
      </c>
      <c r="D24" s="48">
        <v>43266</v>
      </c>
      <c r="E24" s="49">
        <v>0.29166666666666669</v>
      </c>
      <c r="F24" s="49">
        <v>0.33333333333333331</v>
      </c>
      <c r="G24" s="50">
        <f t="shared" si="1"/>
        <v>4.166666666666663E-2</v>
      </c>
      <c r="H24" s="54">
        <f t="shared" si="2"/>
        <v>43267</v>
      </c>
      <c r="I24" s="54" t="s">
        <v>84</v>
      </c>
      <c r="J24" s="49">
        <v>0.29166666666666669</v>
      </c>
      <c r="K24" s="49">
        <v>0.33333333333333331</v>
      </c>
      <c r="L24" s="50">
        <f t="shared" si="3"/>
        <v>0</v>
      </c>
      <c r="M24" s="51">
        <f t="shared" si="4"/>
        <v>43273</v>
      </c>
      <c r="N24" s="52" t="s">
        <v>85</v>
      </c>
      <c r="O24" s="53">
        <v>0.29166666666666669</v>
      </c>
      <c r="P24" s="53">
        <v>0.33333333333333331</v>
      </c>
      <c r="Q24" s="50">
        <f t="shared" si="5"/>
        <v>4.166666666666663E-2</v>
      </c>
      <c r="R24" s="54">
        <f t="shared" si="6"/>
        <v>43281</v>
      </c>
      <c r="S24" s="54" t="s">
        <v>85</v>
      </c>
      <c r="T24" s="49">
        <v>0.29166666666666669</v>
      </c>
      <c r="U24" s="49">
        <v>0.33333333333333331</v>
      </c>
      <c r="V24" s="50">
        <f t="shared" si="7"/>
        <v>4.166666666666663E-2</v>
      </c>
      <c r="W24" s="55">
        <f t="shared" si="8"/>
        <v>0.12499999999999989</v>
      </c>
    </row>
    <row r="25" spans="3:23" ht="45" x14ac:dyDescent="0.25">
      <c r="C25" s="64" t="s">
        <v>171</v>
      </c>
      <c r="D25" s="48">
        <v>43267</v>
      </c>
      <c r="E25" s="49">
        <v>0.29166666666666669</v>
      </c>
      <c r="F25" s="49">
        <v>0.33333333333333331</v>
      </c>
      <c r="G25" s="50">
        <f t="shared" si="1"/>
        <v>4.166666666666663E-2</v>
      </c>
      <c r="H25" s="54">
        <f t="shared" si="2"/>
        <v>43268</v>
      </c>
      <c r="I25" s="54" t="s">
        <v>84</v>
      </c>
      <c r="J25" s="49">
        <v>0.29166666666666669</v>
      </c>
      <c r="K25" s="49">
        <v>0.33333333333333331</v>
      </c>
      <c r="L25" s="50">
        <f t="shared" si="3"/>
        <v>0</v>
      </c>
      <c r="M25" s="51">
        <f t="shared" si="4"/>
        <v>43274</v>
      </c>
      <c r="N25" s="52" t="s">
        <v>85</v>
      </c>
      <c r="O25" s="53">
        <v>0.29166666666666669</v>
      </c>
      <c r="P25" s="53">
        <v>0.33333333333333331</v>
      </c>
      <c r="Q25" s="50">
        <f t="shared" si="5"/>
        <v>4.166666666666663E-2</v>
      </c>
      <c r="R25" s="54">
        <f t="shared" si="6"/>
        <v>43282</v>
      </c>
      <c r="S25" s="54" t="s">
        <v>85</v>
      </c>
      <c r="T25" s="49">
        <v>0.29166666666666669</v>
      </c>
      <c r="U25" s="49">
        <v>0.33333333333333331</v>
      </c>
      <c r="V25" s="50">
        <f t="shared" si="7"/>
        <v>4.166666666666663E-2</v>
      </c>
      <c r="W25" s="55">
        <f t="shared" si="8"/>
        <v>0.12499999999999989</v>
      </c>
    </row>
    <row r="26" spans="3:23" x14ac:dyDescent="0.25">
      <c r="C26" s="64" t="s">
        <v>172</v>
      </c>
      <c r="D26" s="48">
        <v>43268</v>
      </c>
      <c r="E26" s="49">
        <v>0.29166666666666669</v>
      </c>
      <c r="F26" s="49">
        <v>0.33333333333333331</v>
      </c>
      <c r="G26" s="50">
        <f t="shared" si="1"/>
        <v>4.166666666666663E-2</v>
      </c>
      <c r="H26" s="54">
        <f t="shared" si="2"/>
        <v>43269</v>
      </c>
      <c r="I26" s="54" t="s">
        <v>84</v>
      </c>
      <c r="J26" s="49">
        <v>0.29166666666666669</v>
      </c>
      <c r="K26" s="49">
        <v>0.33333333333333331</v>
      </c>
      <c r="L26" s="50">
        <f t="shared" si="3"/>
        <v>0</v>
      </c>
      <c r="M26" s="51">
        <f t="shared" si="4"/>
        <v>43275</v>
      </c>
      <c r="N26" s="52" t="s">
        <v>85</v>
      </c>
      <c r="O26" s="53">
        <v>0.29166666666666669</v>
      </c>
      <c r="P26" s="53">
        <v>0.33333333333333331</v>
      </c>
      <c r="Q26" s="50">
        <f t="shared" si="5"/>
        <v>4.166666666666663E-2</v>
      </c>
      <c r="R26" s="54">
        <f t="shared" si="6"/>
        <v>43283</v>
      </c>
      <c r="S26" s="54" t="s">
        <v>85</v>
      </c>
      <c r="T26" s="49">
        <v>0.29166666666666669</v>
      </c>
      <c r="U26" s="49">
        <v>0.33333333333333331</v>
      </c>
      <c r="V26" s="50">
        <f t="shared" si="7"/>
        <v>4.166666666666663E-2</v>
      </c>
      <c r="W26" s="55">
        <f t="shared" si="8"/>
        <v>0.12499999999999989</v>
      </c>
    </row>
    <row r="27" spans="3:23" x14ac:dyDescent="0.25">
      <c r="C27" s="64" t="s">
        <v>173</v>
      </c>
      <c r="D27" s="48">
        <v>43269</v>
      </c>
      <c r="E27" s="49">
        <v>0.29166666666666669</v>
      </c>
      <c r="F27" s="49">
        <v>0.33333333333333331</v>
      </c>
      <c r="G27" s="50">
        <f t="shared" si="1"/>
        <v>4.166666666666663E-2</v>
      </c>
      <c r="H27" s="54">
        <f t="shared" si="2"/>
        <v>43270</v>
      </c>
      <c r="I27" s="54" t="s">
        <v>84</v>
      </c>
      <c r="J27" s="49">
        <v>0.29166666666666669</v>
      </c>
      <c r="K27" s="49">
        <v>0.33333333333333331</v>
      </c>
      <c r="L27" s="50">
        <f t="shared" si="3"/>
        <v>0</v>
      </c>
      <c r="M27" s="51">
        <f t="shared" si="4"/>
        <v>43276</v>
      </c>
      <c r="N27" s="52" t="s">
        <v>85</v>
      </c>
      <c r="O27" s="53">
        <v>0.29166666666666669</v>
      </c>
      <c r="P27" s="53">
        <v>0.33333333333333331</v>
      </c>
      <c r="Q27" s="50">
        <f t="shared" si="5"/>
        <v>4.166666666666663E-2</v>
      </c>
      <c r="R27" s="54">
        <f t="shared" si="6"/>
        <v>43284</v>
      </c>
      <c r="S27" s="54" t="s">
        <v>85</v>
      </c>
      <c r="T27" s="49">
        <v>0.29166666666666669</v>
      </c>
      <c r="U27" s="49">
        <v>0.33333333333333331</v>
      </c>
      <c r="V27" s="50">
        <f t="shared" si="7"/>
        <v>4.166666666666663E-2</v>
      </c>
      <c r="W27" s="55">
        <f t="shared" si="8"/>
        <v>0.12499999999999989</v>
      </c>
    </row>
    <row r="28" spans="3:23" x14ac:dyDescent="0.25">
      <c r="C28" s="64" t="s">
        <v>174</v>
      </c>
      <c r="D28" s="48">
        <v>43270</v>
      </c>
      <c r="E28" s="49">
        <v>0.29166666666666669</v>
      </c>
      <c r="F28" s="49">
        <v>0.33333333333333331</v>
      </c>
      <c r="G28" s="50">
        <f t="shared" si="1"/>
        <v>4.166666666666663E-2</v>
      </c>
      <c r="H28" s="54">
        <f t="shared" si="2"/>
        <v>43271</v>
      </c>
      <c r="I28" s="54" t="s">
        <v>84</v>
      </c>
      <c r="J28" s="49">
        <v>0.29166666666666669</v>
      </c>
      <c r="K28" s="49">
        <v>0.33333333333333331</v>
      </c>
      <c r="L28" s="50">
        <f t="shared" si="3"/>
        <v>0</v>
      </c>
      <c r="M28" s="51">
        <f t="shared" si="4"/>
        <v>43277</v>
      </c>
      <c r="N28" s="52" t="s">
        <v>85</v>
      </c>
      <c r="O28" s="53">
        <v>0.29166666666666669</v>
      </c>
      <c r="P28" s="53">
        <v>0.33333333333333331</v>
      </c>
      <c r="Q28" s="50">
        <f t="shared" si="5"/>
        <v>4.166666666666663E-2</v>
      </c>
      <c r="R28" s="54">
        <f t="shared" si="6"/>
        <v>43285</v>
      </c>
      <c r="S28" s="54" t="s">
        <v>85</v>
      </c>
      <c r="T28" s="49">
        <v>0.29166666666666669</v>
      </c>
      <c r="U28" s="49">
        <v>0.33333333333333331</v>
      </c>
      <c r="V28" s="50">
        <f t="shared" si="7"/>
        <v>4.166666666666663E-2</v>
      </c>
      <c r="W28" s="55">
        <f t="shared" si="8"/>
        <v>0.12499999999999989</v>
      </c>
    </row>
    <row r="29" spans="3:23" ht="30" x14ac:dyDescent="0.25">
      <c r="C29" s="64" t="s">
        <v>175</v>
      </c>
      <c r="D29" s="48">
        <v>43271</v>
      </c>
      <c r="E29" s="49">
        <v>0.29166666666666669</v>
      </c>
      <c r="F29" s="49">
        <v>0.33333333333333331</v>
      </c>
      <c r="G29" s="50">
        <f t="shared" si="1"/>
        <v>4.166666666666663E-2</v>
      </c>
      <c r="H29" s="54">
        <f t="shared" si="2"/>
        <v>43272</v>
      </c>
      <c r="I29" s="54" t="s">
        <v>84</v>
      </c>
      <c r="J29" s="49">
        <v>0.29166666666666669</v>
      </c>
      <c r="K29" s="49">
        <v>0.33333333333333331</v>
      </c>
      <c r="L29" s="50">
        <f t="shared" si="3"/>
        <v>0</v>
      </c>
      <c r="M29" s="51">
        <f t="shared" si="4"/>
        <v>43278</v>
      </c>
      <c r="N29" s="52" t="s">
        <v>85</v>
      </c>
      <c r="O29" s="53">
        <v>0.29166666666666669</v>
      </c>
      <c r="P29" s="53">
        <v>0.33333333333333331</v>
      </c>
      <c r="Q29" s="50">
        <f t="shared" si="5"/>
        <v>4.166666666666663E-2</v>
      </c>
      <c r="R29" s="54">
        <f t="shared" si="6"/>
        <v>43286</v>
      </c>
      <c r="S29" s="54" t="s">
        <v>85</v>
      </c>
      <c r="T29" s="49">
        <v>0.29166666666666669</v>
      </c>
      <c r="U29" s="49">
        <v>0.33333333333333331</v>
      </c>
      <c r="V29" s="50">
        <f t="shared" si="7"/>
        <v>4.166666666666663E-2</v>
      </c>
      <c r="W29" s="55">
        <f t="shared" si="8"/>
        <v>0.12499999999999989</v>
      </c>
    </row>
    <row r="30" spans="3:23" x14ac:dyDescent="0.25">
      <c r="C30" s="64" t="s">
        <v>176</v>
      </c>
      <c r="D30" s="48">
        <v>43272</v>
      </c>
      <c r="E30" s="49">
        <v>0.29166666666666669</v>
      </c>
      <c r="F30" s="49">
        <v>0.33333333333333331</v>
      </c>
      <c r="G30" s="50">
        <f t="shared" si="1"/>
        <v>4.166666666666663E-2</v>
      </c>
      <c r="H30" s="54">
        <f t="shared" si="2"/>
        <v>43273</v>
      </c>
      <c r="I30" s="54" t="s">
        <v>84</v>
      </c>
      <c r="J30" s="49">
        <v>0.29166666666666669</v>
      </c>
      <c r="K30" s="49">
        <v>0.33333333333333331</v>
      </c>
      <c r="L30" s="50">
        <f t="shared" si="3"/>
        <v>0</v>
      </c>
      <c r="M30" s="51">
        <f t="shared" si="4"/>
        <v>43279</v>
      </c>
      <c r="N30" s="52" t="s">
        <v>85</v>
      </c>
      <c r="O30" s="53">
        <v>0.29166666666666669</v>
      </c>
      <c r="P30" s="53">
        <v>0.33333333333333331</v>
      </c>
      <c r="Q30" s="50">
        <f t="shared" si="5"/>
        <v>4.166666666666663E-2</v>
      </c>
      <c r="R30" s="54">
        <f t="shared" si="6"/>
        <v>43287</v>
      </c>
      <c r="S30" s="54" t="s">
        <v>85</v>
      </c>
      <c r="T30" s="49">
        <v>0.29166666666666669</v>
      </c>
      <c r="U30" s="49">
        <v>0.33333333333333331</v>
      </c>
      <c r="V30" s="50">
        <f t="shared" si="7"/>
        <v>4.166666666666663E-2</v>
      </c>
      <c r="W30" s="55">
        <f t="shared" si="8"/>
        <v>0.12499999999999989</v>
      </c>
    </row>
    <row r="31" spans="3:23" ht="60" x14ac:dyDescent="0.25">
      <c r="C31" s="64" t="s">
        <v>177</v>
      </c>
      <c r="D31" s="48">
        <v>43273</v>
      </c>
      <c r="E31" s="49">
        <v>0.29166666666666669</v>
      </c>
      <c r="F31" s="49">
        <v>0.33333333333333331</v>
      </c>
      <c r="G31" s="50">
        <f t="shared" si="1"/>
        <v>4.166666666666663E-2</v>
      </c>
      <c r="H31" s="54">
        <f t="shared" si="2"/>
        <v>43274</v>
      </c>
      <c r="I31" s="54" t="s">
        <v>84</v>
      </c>
      <c r="J31" s="49">
        <v>0.29166666666666669</v>
      </c>
      <c r="K31" s="49">
        <v>0.33333333333333331</v>
      </c>
      <c r="L31" s="50">
        <f t="shared" si="3"/>
        <v>0</v>
      </c>
      <c r="M31" s="51">
        <f t="shared" si="4"/>
        <v>43280</v>
      </c>
      <c r="N31" s="52" t="s">
        <v>85</v>
      </c>
      <c r="O31" s="53">
        <v>0.29166666666666669</v>
      </c>
      <c r="P31" s="53">
        <v>0.33333333333333331</v>
      </c>
      <c r="Q31" s="50">
        <f t="shared" si="5"/>
        <v>4.166666666666663E-2</v>
      </c>
      <c r="R31" s="54">
        <f t="shared" si="6"/>
        <v>43288</v>
      </c>
      <c r="S31" s="54" t="s">
        <v>85</v>
      </c>
      <c r="T31" s="49">
        <v>0.29166666666666669</v>
      </c>
      <c r="U31" s="49">
        <v>0.33333333333333331</v>
      </c>
      <c r="V31" s="50">
        <f t="shared" si="7"/>
        <v>4.166666666666663E-2</v>
      </c>
      <c r="W31" s="55">
        <f t="shared" si="8"/>
        <v>0.12499999999999989</v>
      </c>
    </row>
    <row r="32" spans="3:23" ht="45" x14ac:dyDescent="0.25">
      <c r="C32" s="65" t="s">
        <v>178</v>
      </c>
      <c r="D32" s="56">
        <v>43274</v>
      </c>
      <c r="E32" s="57">
        <v>0.29166666666666669</v>
      </c>
      <c r="F32" s="57">
        <v>0.33333333333333331</v>
      </c>
      <c r="G32" s="58">
        <f t="shared" si="1"/>
        <v>4.166666666666663E-2</v>
      </c>
      <c r="H32" s="59">
        <f t="shared" si="2"/>
        <v>43275</v>
      </c>
      <c r="I32" s="59" t="s">
        <v>84</v>
      </c>
      <c r="J32" s="57">
        <v>0.29166666666666669</v>
      </c>
      <c r="K32" s="57">
        <v>0.33333333333333331</v>
      </c>
      <c r="L32" s="58">
        <f t="shared" si="3"/>
        <v>0</v>
      </c>
      <c r="M32" s="60">
        <f t="shared" si="4"/>
        <v>43281</v>
      </c>
      <c r="N32" s="61" t="s">
        <v>85</v>
      </c>
      <c r="O32" s="62">
        <v>0.29166666666666669</v>
      </c>
      <c r="P32" s="62">
        <v>0.33333333333333331</v>
      </c>
      <c r="Q32" s="58">
        <f t="shared" si="5"/>
        <v>4.166666666666663E-2</v>
      </c>
      <c r="R32" s="59">
        <f t="shared" si="6"/>
        <v>43289</v>
      </c>
      <c r="S32" s="59" t="s">
        <v>85</v>
      </c>
      <c r="T32" s="57">
        <v>0.29166666666666669</v>
      </c>
      <c r="U32" s="57">
        <v>0.33333333333333331</v>
      </c>
      <c r="V32" s="58">
        <f t="shared" si="7"/>
        <v>4.166666666666663E-2</v>
      </c>
      <c r="W32" s="63">
        <f t="shared" si="8"/>
        <v>0.12499999999999989</v>
      </c>
    </row>
    <row r="35" spans="4:18" ht="15.75" thickBot="1" x14ac:dyDescent="0.3"/>
    <row r="36" spans="4:18" ht="15.75" thickBot="1" x14ac:dyDescent="0.3">
      <c r="D36" s="102" t="s">
        <v>86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</row>
    <row r="37" spans="4:18" x14ac:dyDescent="0.25"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spans="4:18" x14ac:dyDescent="0.25"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</row>
    <row r="39" spans="4:18" x14ac:dyDescent="0.25"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</row>
    <row r="40" spans="4:18" x14ac:dyDescent="0.25"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spans="4:18" ht="15.75" thickBot="1" x14ac:dyDescent="0.3"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</row>
  </sheetData>
  <sheetProtection algorithmName="SHA-512" hashValue="XqJHmeQhe+EU4Ba+fBJvtcvKvMaoS7pltBjT9R2w0uws5yXgoIr0ser5/nhj5u7ncUON/9DBS1nxKMxIbgHUag==" saltValue="Mjq6wWV2Q3TyfbLy/UvXJg==" spinCount="100000" sheet="1" objects="1" scenarios="1" selectLockedCells="1"/>
  <mergeCells count="2">
    <mergeCell ref="D36:R36"/>
    <mergeCell ref="D37:R41"/>
  </mergeCells>
  <dataValidations count="1">
    <dataValidation type="list" allowBlank="1" showInputMessage="1" showErrorMessage="1" sqref="N7:N32 I7:I32 S7:S32" xr:uid="{2237E405-A008-4127-A821-8599CA1C60DF}">
      <formula1>"Sim, Não"</formula1>
    </dataValidation>
  </dataValidations>
  <hyperlinks>
    <hyperlink ref="A7:B7" location="'D1'!B7" display="'D1'!B7" xr:uid="{937D54D2-7834-42D7-83D7-F23EF7815E90}"/>
    <hyperlink ref="A8:B8" location="'D2'!B8" display="'D2'!B8" xr:uid="{082A7C20-9323-444C-97DE-3A5538E9C1C4}"/>
    <hyperlink ref="A9:B9" location="'D1'!B7" display="'D1'!B7" xr:uid="{C300D7C1-3B7B-416E-A3E6-56431F799C2D}"/>
    <hyperlink ref="A11:B11" location="'D2'!B8" display="'D2'!B8" xr:uid="{BA7615EE-6301-4739-BE2D-6A5EF0DF9A7B}"/>
    <hyperlink ref="A10:B10" location="'D2'!B8" display="'D2'!B8" xr:uid="{FDD6029A-6C9B-42DF-9C40-71475C201FAD}"/>
    <hyperlink ref="A12:B12" location="'D1'!B7" display="'D1'!B7" xr:uid="{779E7885-DE5D-43FC-9F0D-C3122433BE90}"/>
    <hyperlink ref="B7" location="'Língua Portuguesa'!A1" display="'Língua Portuguesa'!A1" xr:uid="{EFA40AC5-8E4E-4370-9A45-6B8145A3B908}"/>
    <hyperlink ref="B8" location="'Racicínio Lógico-Matemático'!A1" display="'Racicínio Lógico-Matemático'!A1" xr:uid="{1C4444BF-CE13-4A39-908E-14E4757AA6CC}"/>
    <hyperlink ref="B9" location="'Noções de Informática '!A1" display="'Noções de Informática '!A1" xr:uid="{B2C7EF78-F38C-4735-9AB8-07CB191EAC54}"/>
    <hyperlink ref="B10" location="'Legislação Aplicada à EBSERH'!A1" display="'Legislação Aplicada à EBSERH'!A1" xr:uid="{2052E924-B82C-40B4-8B36-8AAA130C3841}"/>
    <hyperlink ref="B11" location="'Legislação Aplicada ao Sus '!A1" display="'Legislação Aplicada ao Sus '!A1" xr:uid="{DD7CBEB4-5D16-406E-84CF-C90564A36CAC}"/>
    <hyperlink ref="B12" location="'Conhecimentos Específicos '!A1" display="'Conhecimentos Específicos '!A1" xr:uid="{C7510E0D-0EFF-4B2C-81F3-74567FF269E6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B17" sqref="B17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40"/>
      <c r="B1" s="40"/>
      <c r="C1" s="40"/>
      <c r="D1" s="40"/>
      <c r="E1" s="40"/>
      <c r="F1" s="40"/>
      <c r="G1" s="40"/>
      <c r="H1" s="40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0"/>
      <c r="B3" s="40"/>
      <c r="C3" s="40"/>
      <c r="D3" s="40"/>
      <c r="E3" s="40"/>
      <c r="F3" s="40"/>
      <c r="G3" s="40"/>
      <c r="H3" s="40"/>
    </row>
    <row r="4" spans="1:8" x14ac:dyDescent="0.25"/>
    <row r="5" spans="1:8" x14ac:dyDescent="0.25"/>
    <row r="6" spans="1:8" ht="23.25" x14ac:dyDescent="0.35">
      <c r="A6" s="18" t="s">
        <v>144</v>
      </c>
      <c r="B6" s="19"/>
    </row>
    <row r="7" spans="1:8" x14ac:dyDescent="0.25">
      <c r="A7" s="16" t="s">
        <v>10</v>
      </c>
      <c r="B7" s="77" t="s">
        <v>145</v>
      </c>
    </row>
    <row r="8" spans="1:8" x14ac:dyDescent="0.25">
      <c r="A8" s="16" t="s">
        <v>11</v>
      </c>
      <c r="B8" s="78">
        <v>43775</v>
      </c>
    </row>
    <row r="9" spans="1:8" x14ac:dyDescent="0.25">
      <c r="A9" s="16" t="s">
        <v>12</v>
      </c>
      <c r="B9" s="77" t="s">
        <v>146</v>
      </c>
    </row>
    <row r="10" spans="1:8" x14ac:dyDescent="0.25">
      <c r="A10" s="16" t="s">
        <v>13</v>
      </c>
      <c r="B10" s="79"/>
    </row>
    <row r="11" spans="1:8" x14ac:dyDescent="0.25">
      <c r="A11" s="16" t="s">
        <v>14</v>
      </c>
      <c r="B11" s="77" t="s">
        <v>147</v>
      </c>
    </row>
    <row r="12" spans="1:8" x14ac:dyDescent="0.25">
      <c r="A12" s="16" t="s">
        <v>15</v>
      </c>
      <c r="B12" s="77" t="s">
        <v>151</v>
      </c>
    </row>
    <row r="13" spans="1:8" x14ac:dyDescent="0.25">
      <c r="A13" s="16" t="s">
        <v>16</v>
      </c>
      <c r="B13" s="77" t="s">
        <v>148</v>
      </c>
    </row>
    <row r="14" spans="1:8" x14ac:dyDescent="0.25">
      <c r="A14" s="16" t="s">
        <v>17</v>
      </c>
      <c r="B14" s="77">
        <v>804</v>
      </c>
    </row>
    <row r="15" spans="1:8" x14ac:dyDescent="0.25">
      <c r="A15" s="16" t="s">
        <v>18</v>
      </c>
      <c r="B15" s="77" t="s">
        <v>150</v>
      </c>
    </row>
    <row r="16" spans="1:8" x14ac:dyDescent="0.25">
      <c r="A16" s="16" t="s">
        <v>19</v>
      </c>
      <c r="B16" s="77" t="s">
        <v>152</v>
      </c>
    </row>
    <row r="17" spans="1:2" x14ac:dyDescent="0.25">
      <c r="A17" s="16" t="s">
        <v>20</v>
      </c>
      <c r="B17" s="77" t="s">
        <v>149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vFnP1NSakDZpaUAg1jkWbsVccf/zw1emyMfre5lFZxgJIPPflgZVvHOOKjo40c1UmZO5hiCAelYg8HVh9TPavA==" saltValue="V9RzMaQxBRuE3iStlDqry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workbookViewId="0">
      <selection activeCell="B10" sqref="B10"/>
    </sheetView>
  </sheetViews>
  <sheetFormatPr defaultColWidth="0" defaultRowHeight="15" zeroHeight="1" x14ac:dyDescent="0.25"/>
  <cols>
    <col min="1" max="1" width="3.140625" style="45" bestFit="1" customWidth="1"/>
    <col min="2" max="2" width="51" style="45" bestFit="1" customWidth="1"/>
    <col min="3" max="3" width="11.5703125" style="45" bestFit="1" customWidth="1"/>
    <col min="4" max="4" width="5.140625" style="45" bestFit="1" customWidth="1"/>
    <col min="5" max="5" width="13.5703125" style="45" bestFit="1" customWidth="1"/>
    <col min="6" max="6" width="14.5703125" style="45" bestFit="1" customWidth="1"/>
    <col min="7" max="7" width="15" style="45" bestFit="1" customWidth="1"/>
    <col min="8" max="8" width="13.42578125" style="45" bestFit="1" customWidth="1"/>
    <col min="9" max="9" width="3.28515625" style="45" customWidth="1"/>
    <col min="10" max="16384" width="9.140625" style="44" hidden="1"/>
  </cols>
  <sheetData>
    <row r="1" spans="1:9" s="40" customFormat="1" x14ac:dyDescent="0.25"/>
    <row r="2" spans="1:9" s="40" customFormat="1" x14ac:dyDescent="0.25"/>
    <row r="3" spans="1:9" customFormat="1" x14ac:dyDescent="0.25">
      <c r="A3" s="40"/>
      <c r="B3" s="40"/>
      <c r="C3" s="40"/>
      <c r="D3" s="40"/>
      <c r="E3" s="40"/>
      <c r="F3" s="40"/>
      <c r="G3" s="40"/>
      <c r="H3" s="40"/>
      <c r="I3" s="40"/>
    </row>
    <row r="4" spans="1:9" customFormat="1" x14ac:dyDescent="0.25"/>
    <row r="5" spans="1:9" customFormat="1" x14ac:dyDescent="0.25"/>
    <row r="6" spans="1:9" customFormat="1" ht="18.75" x14ac:dyDescent="0.25">
      <c r="B6" s="3" t="s">
        <v>9</v>
      </c>
      <c r="C6" s="4">
        <f>'Quadro de horários'!K5</f>
        <v>0.91666666666666674</v>
      </c>
      <c r="E6" s="43"/>
    </row>
    <row r="7" spans="1:9" customFormat="1" x14ac:dyDescent="0.25">
      <c r="F7" s="15">
        <f>SUM(F10:F22)</f>
        <v>48</v>
      </c>
    </row>
    <row r="8" spans="1:9" customFormat="1" x14ac:dyDescent="0.25">
      <c r="A8" s="84" t="s">
        <v>0</v>
      </c>
      <c r="B8" s="82" t="s">
        <v>1</v>
      </c>
      <c r="C8" s="82" t="s">
        <v>2</v>
      </c>
      <c r="D8" s="82" t="s">
        <v>3</v>
      </c>
      <c r="E8" s="82" t="s">
        <v>4</v>
      </c>
      <c r="F8" s="82" t="s">
        <v>5</v>
      </c>
      <c r="G8" s="82" t="s">
        <v>6</v>
      </c>
      <c r="H8" s="1" t="s">
        <v>7</v>
      </c>
    </row>
    <row r="9" spans="1:9" customFormat="1" x14ac:dyDescent="0.25">
      <c r="A9" s="85"/>
      <c r="B9" s="83"/>
      <c r="C9" s="83"/>
      <c r="D9" s="83"/>
      <c r="E9" s="83"/>
      <c r="F9" s="83"/>
      <c r="G9" s="83"/>
      <c r="H9" s="5">
        <f>SUM(H10:H1048576)</f>
        <v>0.49999999999999994</v>
      </c>
    </row>
    <row r="10" spans="1:9" customFormat="1" ht="15.75" x14ac:dyDescent="0.25">
      <c r="A10" s="6">
        <v>1</v>
      </c>
      <c r="B10" s="66" t="s">
        <v>87</v>
      </c>
      <c r="C10" s="67" t="s">
        <v>8</v>
      </c>
      <c r="D10" s="68">
        <v>1</v>
      </c>
      <c r="E10" s="69">
        <v>8</v>
      </c>
      <c r="F10" s="68">
        <f>E10*D10</f>
        <v>8</v>
      </c>
      <c r="G10" s="70">
        <v>0.95833333333333337</v>
      </c>
      <c r="H10" s="71">
        <v>8.3333333333333329E-2</v>
      </c>
    </row>
    <row r="11" spans="1:9" customFormat="1" ht="15.75" x14ac:dyDescent="0.25">
      <c r="A11" s="6">
        <v>2</v>
      </c>
      <c r="B11" s="66" t="s">
        <v>88</v>
      </c>
      <c r="C11" s="67" t="s">
        <v>8</v>
      </c>
      <c r="D11" s="68">
        <v>1</v>
      </c>
      <c r="E11" s="69">
        <v>8</v>
      </c>
      <c r="F11" s="68">
        <f t="shared" ref="F11:F15" si="0">E11*D11</f>
        <v>8</v>
      </c>
      <c r="G11" s="70">
        <v>0.95833333333333337</v>
      </c>
      <c r="H11" s="71">
        <v>8.3333333333333329E-2</v>
      </c>
    </row>
    <row r="12" spans="1:9" customFormat="1" ht="15.75" x14ac:dyDescent="0.25">
      <c r="A12" s="6">
        <v>3</v>
      </c>
      <c r="B12" s="66" t="s">
        <v>89</v>
      </c>
      <c r="C12" s="67" t="s">
        <v>8</v>
      </c>
      <c r="D12" s="68">
        <v>1</v>
      </c>
      <c r="E12" s="69">
        <v>8</v>
      </c>
      <c r="F12" s="68">
        <f t="shared" si="0"/>
        <v>8</v>
      </c>
      <c r="G12" s="70">
        <v>0.95833333333333337</v>
      </c>
      <c r="H12" s="71">
        <v>8.3333333333333329E-2</v>
      </c>
    </row>
    <row r="13" spans="1:9" customFormat="1" ht="15.75" x14ac:dyDescent="0.25">
      <c r="A13" s="6">
        <v>4</v>
      </c>
      <c r="B13" s="66" t="s">
        <v>90</v>
      </c>
      <c r="C13" s="67" t="s">
        <v>8</v>
      </c>
      <c r="D13" s="68">
        <v>1</v>
      </c>
      <c r="E13" s="69">
        <v>8</v>
      </c>
      <c r="F13" s="68">
        <f t="shared" si="0"/>
        <v>8</v>
      </c>
      <c r="G13" s="70">
        <v>0.95833333333333337</v>
      </c>
      <c r="H13" s="71">
        <v>8.3333333333333329E-2</v>
      </c>
    </row>
    <row r="14" spans="1:9" customFormat="1" ht="15.75" x14ac:dyDescent="0.25">
      <c r="A14" s="6">
        <v>5</v>
      </c>
      <c r="B14" s="66" t="s">
        <v>91</v>
      </c>
      <c r="C14" s="67" t="s">
        <v>8</v>
      </c>
      <c r="D14" s="68">
        <v>1</v>
      </c>
      <c r="E14" s="69">
        <v>8</v>
      </c>
      <c r="F14" s="68">
        <f t="shared" si="0"/>
        <v>8</v>
      </c>
      <c r="G14" s="70">
        <v>0.95833333333333337</v>
      </c>
      <c r="H14" s="71">
        <v>8.3333333333333329E-2</v>
      </c>
    </row>
    <row r="15" spans="1:9" customFormat="1" ht="15.75" x14ac:dyDescent="0.25">
      <c r="A15" s="6">
        <v>6</v>
      </c>
      <c r="B15" s="66" t="s">
        <v>92</v>
      </c>
      <c r="C15" s="67" t="s">
        <v>93</v>
      </c>
      <c r="D15" s="68">
        <v>1</v>
      </c>
      <c r="E15" s="69">
        <v>8</v>
      </c>
      <c r="F15" s="68">
        <f t="shared" si="0"/>
        <v>8</v>
      </c>
      <c r="G15" s="70">
        <v>0.95833333333333337</v>
      </c>
      <c r="H15" s="71">
        <v>8.3333333333333329E-2</v>
      </c>
    </row>
    <row r="16" spans="1:9" customFormat="1" ht="15.75" x14ac:dyDescent="0.25">
      <c r="A16" s="6"/>
      <c r="B16" s="12"/>
      <c r="C16" s="7"/>
      <c r="D16" s="8"/>
      <c r="E16" s="9"/>
      <c r="F16" s="8"/>
      <c r="G16" s="10"/>
      <c r="H16" s="11"/>
    </row>
    <row r="17" spans="1:9" customFormat="1" ht="15.75" x14ac:dyDescent="0.25">
      <c r="A17" s="6"/>
      <c r="B17" s="13"/>
      <c r="C17" s="7"/>
      <c r="D17" s="8"/>
      <c r="E17" s="9"/>
      <c r="F17" s="8"/>
      <c r="G17" s="10"/>
      <c r="H17" s="11"/>
    </row>
    <row r="18" spans="1:9" customFormat="1" ht="15.75" x14ac:dyDescent="0.25">
      <c r="A18" s="6"/>
      <c r="B18" s="13"/>
      <c r="C18" s="7"/>
      <c r="D18" s="8"/>
      <c r="E18" s="9"/>
      <c r="F18" s="8"/>
      <c r="G18" s="10"/>
      <c r="H18" s="11"/>
    </row>
    <row r="19" spans="1:9" customFormat="1" ht="15.75" x14ac:dyDescent="0.25">
      <c r="A19" s="6"/>
      <c r="B19" s="13"/>
      <c r="C19" s="7"/>
      <c r="D19" s="8"/>
      <c r="E19" s="9"/>
      <c r="F19" s="8"/>
      <c r="G19" s="10"/>
      <c r="H19" s="11"/>
    </row>
    <row r="20" spans="1:9" customFormat="1" ht="15.75" x14ac:dyDescent="0.25">
      <c r="A20" s="13"/>
      <c r="B20" s="13"/>
      <c r="C20" s="13"/>
      <c r="D20" s="13"/>
      <c r="E20" s="14"/>
      <c r="F20" s="8"/>
      <c r="G20" s="10"/>
      <c r="H20" s="11"/>
    </row>
    <row r="21" spans="1:9" customFormat="1" ht="15.75" x14ac:dyDescent="0.25">
      <c r="A21" s="13"/>
      <c r="B21" s="13"/>
      <c r="C21" s="13"/>
      <c r="D21" s="13"/>
      <c r="E21" s="14"/>
      <c r="F21" s="8"/>
      <c r="G21" s="10"/>
      <c r="H21" s="11"/>
    </row>
    <row r="22" spans="1:9" customFormat="1" ht="15.75" x14ac:dyDescent="0.25">
      <c r="A22" s="13"/>
      <c r="B22" s="13"/>
      <c r="C22" s="13"/>
      <c r="D22" s="13"/>
      <c r="E22" s="14"/>
      <c r="F22" s="8"/>
      <c r="G22" s="10"/>
      <c r="H22" s="11"/>
    </row>
    <row r="23" spans="1:9" customFormat="1" ht="3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/>
    <row r="25" spans="1:9" x14ac:dyDescent="0.25"/>
    <row r="26" spans="1:9" x14ac:dyDescent="0.25"/>
    <row r="27" spans="1:9" x14ac:dyDescent="0.25"/>
    <row r="28" spans="1:9" x14ac:dyDescent="0.25"/>
    <row r="29" spans="1:9" x14ac:dyDescent="0.25"/>
    <row r="30" spans="1:9" x14ac:dyDescent="0.25"/>
    <row r="31" spans="1:9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XFVFRSpxTiFqqOFop8OdfUFFWG0o9Z4thbKeJGfqUyWNsA+l7R4GkgfdwVn7fyjrq7AG1u4yj4JH8Jc3isyNPg==" saltValue="EMJmLG7rW4SutE9mGB6JlQ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showGridLines="0" workbookViewId="0">
      <selection activeCell="G15" sqref="G15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ht="15" customHeight="1" x14ac:dyDescent="0.25">
      <c r="A5" s="91" t="s">
        <v>21</v>
      </c>
      <c r="B5" s="91"/>
      <c r="C5" s="86">
        <f t="shared" ref="C5:I5" si="0">COUNTIF(C9:C96,"Estudar")*$A$7</f>
        <v>2.0833333333333332E-2</v>
      </c>
      <c r="D5" s="86">
        <f t="shared" si="0"/>
        <v>0.1875</v>
      </c>
      <c r="E5" s="86">
        <f t="shared" si="0"/>
        <v>0.125</v>
      </c>
      <c r="F5" s="86">
        <f t="shared" si="0"/>
        <v>0.1875</v>
      </c>
      <c r="G5" s="86">
        <f t="shared" si="0"/>
        <v>8.3333333333333329E-2</v>
      </c>
      <c r="H5" s="86">
        <f t="shared" si="0"/>
        <v>0.29166666666666663</v>
      </c>
      <c r="I5" s="86">
        <f t="shared" si="0"/>
        <v>2.0833333333333332E-2</v>
      </c>
      <c r="J5" s="90" t="s">
        <v>69</v>
      </c>
      <c r="K5" s="86">
        <f>SUM(C5:I5)</f>
        <v>0.91666666666666674</v>
      </c>
    </row>
    <row r="6" spans="1:11" ht="15" customHeight="1" x14ac:dyDescent="0.25">
      <c r="A6" s="92"/>
      <c r="B6" s="92"/>
      <c r="C6" s="87"/>
      <c r="D6" s="87"/>
      <c r="E6" s="87"/>
      <c r="F6" s="87"/>
      <c r="G6" s="87"/>
      <c r="H6" s="87"/>
      <c r="I6" s="87"/>
      <c r="J6" s="90"/>
      <c r="K6" s="87"/>
    </row>
    <row r="7" spans="1:11" x14ac:dyDescent="0.25">
      <c r="A7" s="26">
        <v>2.0833333333333332E-2</v>
      </c>
      <c r="B7" s="20"/>
      <c r="C7" s="21"/>
      <c r="D7" s="22"/>
      <c r="E7" s="22"/>
      <c r="F7" s="22"/>
      <c r="G7" s="22"/>
      <c r="H7" s="22"/>
      <c r="I7" s="22"/>
    </row>
    <row r="8" spans="1:11" x14ac:dyDescent="0.25">
      <c r="A8" s="88" t="s">
        <v>22</v>
      </c>
      <c r="B8" s="89"/>
      <c r="C8" s="23" t="s">
        <v>23</v>
      </c>
      <c r="D8" s="23" t="s">
        <v>24</v>
      </c>
      <c r="E8" s="23" t="s">
        <v>25</v>
      </c>
      <c r="F8" s="23" t="s">
        <v>26</v>
      </c>
      <c r="G8" s="23" t="s">
        <v>27</v>
      </c>
      <c r="H8" s="23" t="s">
        <v>28</v>
      </c>
      <c r="I8" s="24" t="s">
        <v>29</v>
      </c>
    </row>
    <row r="9" spans="1:11" x14ac:dyDescent="0.25">
      <c r="A9" s="25" t="s">
        <v>30</v>
      </c>
      <c r="B9" s="25" t="s">
        <v>31</v>
      </c>
      <c r="C9" s="72" t="s">
        <v>35</v>
      </c>
      <c r="D9" s="72"/>
      <c r="E9" s="72"/>
      <c r="F9" s="72"/>
      <c r="G9" s="73"/>
      <c r="H9" s="72"/>
      <c r="I9" s="72"/>
    </row>
    <row r="10" spans="1:11" x14ac:dyDescent="0.25">
      <c r="A10" s="25" t="s">
        <v>31</v>
      </c>
      <c r="B10" s="25" t="s">
        <v>32</v>
      </c>
      <c r="C10" s="72"/>
      <c r="D10" s="72"/>
      <c r="E10" s="72" t="s">
        <v>33</v>
      </c>
      <c r="F10" s="72"/>
      <c r="G10" s="72"/>
      <c r="H10" s="72"/>
      <c r="I10" s="72"/>
    </row>
    <row r="11" spans="1:11" x14ac:dyDescent="0.25">
      <c r="A11" s="25" t="s">
        <v>32</v>
      </c>
      <c r="B11" s="25" t="s">
        <v>34</v>
      </c>
      <c r="C11" s="72"/>
      <c r="D11" s="72" t="s">
        <v>33</v>
      </c>
      <c r="E11" s="72" t="s">
        <v>33</v>
      </c>
      <c r="F11" s="72" t="s">
        <v>33</v>
      </c>
      <c r="G11" s="72" t="s">
        <v>33</v>
      </c>
      <c r="H11" s="72" t="s">
        <v>33</v>
      </c>
      <c r="I11" s="72"/>
    </row>
    <row r="12" spans="1:11" x14ac:dyDescent="0.25">
      <c r="A12" s="25" t="s">
        <v>34</v>
      </c>
      <c r="B12" s="25" t="s">
        <v>36</v>
      </c>
      <c r="C12" s="72"/>
      <c r="D12" s="72" t="s">
        <v>33</v>
      </c>
      <c r="E12" s="72" t="s">
        <v>33</v>
      </c>
      <c r="F12" s="72" t="s">
        <v>33</v>
      </c>
      <c r="G12" s="72" t="s">
        <v>33</v>
      </c>
      <c r="H12" s="72" t="s">
        <v>33</v>
      </c>
      <c r="I12" s="72"/>
    </row>
    <row r="13" spans="1:11" x14ac:dyDescent="0.25">
      <c r="A13" s="25" t="s">
        <v>36</v>
      </c>
      <c r="B13" s="25" t="s">
        <v>37</v>
      </c>
      <c r="C13" s="72"/>
      <c r="D13" s="72" t="s">
        <v>33</v>
      </c>
      <c r="E13" s="72"/>
      <c r="F13" s="72" t="s">
        <v>33</v>
      </c>
      <c r="G13" s="72" t="s">
        <v>33</v>
      </c>
      <c r="H13" s="72" t="s">
        <v>33</v>
      </c>
      <c r="I13" s="72"/>
    </row>
    <row r="14" spans="1:11" x14ac:dyDescent="0.25">
      <c r="A14" s="25" t="s">
        <v>37</v>
      </c>
      <c r="B14" s="25" t="s">
        <v>38</v>
      </c>
      <c r="C14" s="72"/>
      <c r="D14" s="72" t="s">
        <v>33</v>
      </c>
      <c r="E14" s="74"/>
      <c r="F14" s="72" t="s">
        <v>33</v>
      </c>
      <c r="G14" s="72" t="s">
        <v>33</v>
      </c>
      <c r="H14" s="72" t="s">
        <v>33</v>
      </c>
      <c r="I14" s="72" t="s">
        <v>33</v>
      </c>
    </row>
    <row r="15" spans="1:11" x14ac:dyDescent="0.25">
      <c r="A15" s="25" t="s">
        <v>38</v>
      </c>
      <c r="B15" s="25" t="s">
        <v>39</v>
      </c>
      <c r="C15" s="72"/>
      <c r="D15" s="74"/>
      <c r="E15" s="72"/>
      <c r="F15" s="74"/>
      <c r="G15" s="74"/>
      <c r="H15" s="72"/>
      <c r="I15" s="72"/>
    </row>
    <row r="16" spans="1:11" x14ac:dyDescent="0.25">
      <c r="A16" s="25" t="s">
        <v>39</v>
      </c>
      <c r="B16" s="25" t="s">
        <v>40</v>
      </c>
      <c r="C16" s="72"/>
      <c r="D16" s="74"/>
      <c r="E16" s="74"/>
      <c r="F16" s="74"/>
      <c r="G16" s="74"/>
      <c r="H16" s="72"/>
      <c r="I16" s="72"/>
    </row>
    <row r="17" spans="1:9" x14ac:dyDescent="0.25">
      <c r="A17" s="25" t="s">
        <v>40</v>
      </c>
      <c r="B17" s="25" t="s">
        <v>41</v>
      </c>
      <c r="C17" s="72"/>
      <c r="D17" s="74"/>
      <c r="E17" s="74"/>
      <c r="F17" s="74"/>
      <c r="G17" s="74"/>
      <c r="H17" s="72"/>
      <c r="I17" s="72"/>
    </row>
    <row r="18" spans="1:9" x14ac:dyDescent="0.25">
      <c r="A18" s="25" t="s">
        <v>41</v>
      </c>
      <c r="B18" s="25" t="s">
        <v>42</v>
      </c>
      <c r="C18" s="72"/>
      <c r="D18" s="74"/>
      <c r="E18" s="74"/>
      <c r="F18" s="74"/>
      <c r="G18" s="74"/>
      <c r="H18" s="72"/>
      <c r="I18" s="72"/>
    </row>
    <row r="19" spans="1:9" x14ac:dyDescent="0.25">
      <c r="A19" s="25" t="s">
        <v>42</v>
      </c>
      <c r="B19" s="25" t="s">
        <v>43</v>
      </c>
      <c r="C19" s="72"/>
      <c r="D19" s="72"/>
      <c r="E19" s="72"/>
      <c r="F19" s="72"/>
      <c r="G19" s="72"/>
      <c r="H19" s="72"/>
      <c r="I19" s="72"/>
    </row>
    <row r="20" spans="1:9" x14ac:dyDescent="0.25">
      <c r="A20" s="25" t="s">
        <v>43</v>
      </c>
      <c r="B20" s="25" t="s">
        <v>44</v>
      </c>
      <c r="C20" s="72"/>
      <c r="D20" s="72"/>
      <c r="E20" s="72"/>
      <c r="F20" s="72"/>
      <c r="G20" s="72"/>
      <c r="H20" s="72"/>
      <c r="I20" s="72"/>
    </row>
    <row r="21" spans="1:9" x14ac:dyDescent="0.25">
      <c r="A21" s="25" t="s">
        <v>44</v>
      </c>
      <c r="B21" s="25" t="s">
        <v>45</v>
      </c>
      <c r="C21" s="72"/>
      <c r="D21" s="72"/>
      <c r="E21" s="72"/>
      <c r="F21" s="72"/>
      <c r="G21" s="72"/>
      <c r="H21" s="75"/>
      <c r="I21" s="72"/>
    </row>
    <row r="22" spans="1:9" x14ac:dyDescent="0.25">
      <c r="A22" s="25" t="s">
        <v>45</v>
      </c>
      <c r="B22" s="25" t="s">
        <v>46</v>
      </c>
      <c r="C22" s="72"/>
      <c r="D22" s="72"/>
      <c r="E22" s="75"/>
      <c r="F22" s="72"/>
      <c r="G22" s="72"/>
      <c r="H22" s="75"/>
      <c r="I22" s="72"/>
    </row>
    <row r="23" spans="1:9" x14ac:dyDescent="0.25">
      <c r="A23" s="25" t="s">
        <v>46</v>
      </c>
      <c r="B23" s="25" t="s">
        <v>47</v>
      </c>
      <c r="C23" s="72"/>
      <c r="D23" s="72"/>
      <c r="E23" s="75"/>
      <c r="F23" s="72"/>
      <c r="G23" s="72"/>
      <c r="H23" s="75"/>
      <c r="I23" s="72"/>
    </row>
    <row r="24" spans="1:9" x14ac:dyDescent="0.25">
      <c r="A24" s="25" t="s">
        <v>47</v>
      </c>
      <c r="B24" s="25" t="s">
        <v>48</v>
      </c>
      <c r="C24" s="72"/>
      <c r="D24" s="72"/>
      <c r="E24" s="75"/>
      <c r="F24" s="72"/>
      <c r="G24" s="72"/>
      <c r="H24" s="72" t="s">
        <v>33</v>
      </c>
      <c r="I24" s="72"/>
    </row>
    <row r="25" spans="1:9" x14ac:dyDescent="0.25">
      <c r="A25" s="25" t="s">
        <v>48</v>
      </c>
      <c r="B25" s="25" t="s">
        <v>49</v>
      </c>
      <c r="C25" s="72"/>
      <c r="D25" s="75"/>
      <c r="E25" s="75"/>
      <c r="F25" s="75"/>
      <c r="G25" s="75"/>
      <c r="H25" s="72" t="s">
        <v>33</v>
      </c>
      <c r="I25" s="72"/>
    </row>
    <row r="26" spans="1:9" x14ac:dyDescent="0.25">
      <c r="A26" s="25" t="s">
        <v>49</v>
      </c>
      <c r="B26" s="25" t="s">
        <v>50</v>
      </c>
      <c r="C26" s="72"/>
      <c r="D26" s="75"/>
      <c r="E26" s="75"/>
      <c r="F26" s="75"/>
      <c r="G26" s="75"/>
      <c r="H26" s="72" t="s">
        <v>33</v>
      </c>
      <c r="I26" s="72"/>
    </row>
    <row r="27" spans="1:9" x14ac:dyDescent="0.25">
      <c r="A27" s="25" t="s">
        <v>50</v>
      </c>
      <c r="B27" s="25" t="s">
        <v>51</v>
      </c>
      <c r="C27" s="72"/>
      <c r="D27" s="75"/>
      <c r="E27" s="75"/>
      <c r="F27" s="75"/>
      <c r="G27" s="75"/>
      <c r="H27" s="72" t="s">
        <v>33</v>
      </c>
      <c r="I27" s="75"/>
    </row>
    <row r="28" spans="1:9" x14ac:dyDescent="0.25">
      <c r="A28" s="25" t="s">
        <v>51</v>
      </c>
      <c r="B28" s="25" t="s">
        <v>52</v>
      </c>
      <c r="C28" s="72"/>
      <c r="D28" s="75"/>
      <c r="E28" s="75"/>
      <c r="F28" s="75"/>
      <c r="G28" s="75"/>
      <c r="H28" s="72" t="s">
        <v>33</v>
      </c>
      <c r="I28" s="75"/>
    </row>
    <row r="29" spans="1:9" x14ac:dyDescent="0.25">
      <c r="A29" s="25" t="s">
        <v>52</v>
      </c>
      <c r="B29" s="25" t="s">
        <v>53</v>
      </c>
      <c r="C29" s="72"/>
      <c r="D29" s="75"/>
      <c r="E29" s="72"/>
      <c r="F29" s="75"/>
      <c r="G29" s="75"/>
      <c r="H29" s="72" t="s">
        <v>33</v>
      </c>
      <c r="I29" s="75"/>
    </row>
    <row r="30" spans="1:9" x14ac:dyDescent="0.25">
      <c r="A30" s="25" t="s">
        <v>53</v>
      </c>
      <c r="B30" s="25" t="s">
        <v>54</v>
      </c>
      <c r="C30" s="72"/>
      <c r="D30" s="75"/>
      <c r="E30" s="72"/>
      <c r="F30" s="75"/>
      <c r="G30" s="75"/>
      <c r="H30" s="72" t="s">
        <v>33</v>
      </c>
      <c r="I30" s="75"/>
    </row>
    <row r="31" spans="1:9" x14ac:dyDescent="0.25">
      <c r="A31" s="25" t="s">
        <v>54</v>
      </c>
      <c r="B31" s="25" t="s">
        <v>55</v>
      </c>
      <c r="C31" s="72"/>
      <c r="D31" s="75"/>
      <c r="E31" s="72"/>
      <c r="F31" s="75"/>
      <c r="G31" s="75"/>
      <c r="H31" s="72" t="s">
        <v>33</v>
      </c>
      <c r="I31" s="75"/>
    </row>
    <row r="32" spans="1:9" x14ac:dyDescent="0.25">
      <c r="A32" s="25" t="s">
        <v>55</v>
      </c>
      <c r="B32" s="25" t="s">
        <v>56</v>
      </c>
      <c r="C32" s="72"/>
      <c r="D32" s="75"/>
      <c r="E32" s="75"/>
      <c r="F32" s="75"/>
      <c r="G32" s="75"/>
      <c r="H32" s="72" t="s">
        <v>33</v>
      </c>
      <c r="I32" s="75"/>
    </row>
    <row r="33" spans="1:9" x14ac:dyDescent="0.25">
      <c r="A33" s="25" t="s">
        <v>56</v>
      </c>
      <c r="B33" s="25" t="s">
        <v>57</v>
      </c>
      <c r="C33" s="72"/>
      <c r="D33" s="75"/>
      <c r="E33" s="72" t="s">
        <v>33</v>
      </c>
      <c r="F33" s="75"/>
      <c r="G33" s="75"/>
      <c r="H33" s="72" t="s">
        <v>33</v>
      </c>
      <c r="I33" s="72"/>
    </row>
    <row r="34" spans="1:9" x14ac:dyDescent="0.25">
      <c r="A34" s="25" t="s">
        <v>57</v>
      </c>
      <c r="B34" s="25" t="s">
        <v>58</v>
      </c>
      <c r="C34" s="72"/>
      <c r="D34" s="75"/>
      <c r="E34" s="72" t="s">
        <v>33</v>
      </c>
      <c r="F34" s="75"/>
      <c r="G34" s="75"/>
      <c r="H34" s="72"/>
      <c r="I34" s="75"/>
    </row>
    <row r="35" spans="1:9" x14ac:dyDescent="0.25">
      <c r="A35" s="25" t="s">
        <v>58</v>
      </c>
      <c r="B35" s="25" t="s">
        <v>59</v>
      </c>
      <c r="C35" s="72"/>
      <c r="D35" s="72" t="s">
        <v>33</v>
      </c>
      <c r="E35" s="72" t="s">
        <v>33</v>
      </c>
      <c r="F35" s="72" t="s">
        <v>33</v>
      </c>
      <c r="G35" s="72"/>
      <c r="H35" s="75"/>
      <c r="I35" s="75"/>
    </row>
    <row r="36" spans="1:9" x14ac:dyDescent="0.25">
      <c r="A36" s="25" t="s">
        <v>59</v>
      </c>
      <c r="B36" s="25" t="s">
        <v>60</v>
      </c>
      <c r="C36" s="72"/>
      <c r="D36" s="72" t="s">
        <v>33</v>
      </c>
      <c r="E36" s="72"/>
      <c r="F36" s="72" t="s">
        <v>33</v>
      </c>
      <c r="G36" s="72"/>
      <c r="H36" s="75"/>
      <c r="I36" s="75"/>
    </row>
    <row r="37" spans="1:9" x14ac:dyDescent="0.25">
      <c r="A37" s="25" t="s">
        <v>60</v>
      </c>
      <c r="B37" s="25" t="s">
        <v>61</v>
      </c>
      <c r="C37" s="72"/>
      <c r="D37" s="72" t="s">
        <v>33</v>
      </c>
      <c r="E37" s="75"/>
      <c r="F37" s="72" t="s">
        <v>33</v>
      </c>
      <c r="G37" s="72"/>
      <c r="H37" s="75"/>
      <c r="I37" s="75"/>
    </row>
    <row r="38" spans="1:9" x14ac:dyDescent="0.25">
      <c r="A38" s="25" t="s">
        <v>61</v>
      </c>
      <c r="B38" s="25" t="s">
        <v>62</v>
      </c>
      <c r="C38" s="72"/>
      <c r="D38" s="72" t="s">
        <v>33</v>
      </c>
      <c r="E38" s="75"/>
      <c r="F38" s="72" t="s">
        <v>33</v>
      </c>
      <c r="G38" s="72"/>
      <c r="H38" s="75"/>
      <c r="I38" s="75"/>
    </row>
    <row r="39" spans="1:9" x14ac:dyDescent="0.25">
      <c r="A39" s="25" t="s">
        <v>62</v>
      </c>
      <c r="B39" s="25" t="s">
        <v>63</v>
      </c>
      <c r="C39" s="72"/>
      <c r="D39" s="72" t="s">
        <v>33</v>
      </c>
      <c r="E39" s="75"/>
      <c r="F39" s="72" t="s">
        <v>33</v>
      </c>
      <c r="G39" s="72"/>
      <c r="H39" s="75"/>
      <c r="I39" s="75"/>
    </row>
    <row r="40" spans="1:9" x14ac:dyDescent="0.25">
      <c r="A40" s="25" t="s">
        <v>63</v>
      </c>
      <c r="B40" s="25" t="s">
        <v>64</v>
      </c>
      <c r="C40" s="72"/>
      <c r="D40" s="75"/>
      <c r="E40" s="72"/>
      <c r="F40" s="76"/>
      <c r="G40" s="75"/>
      <c r="H40" s="75"/>
      <c r="I40" s="75"/>
    </row>
    <row r="41" spans="1:9" x14ac:dyDescent="0.25">
      <c r="A41" s="25" t="s">
        <v>64</v>
      </c>
      <c r="B41" s="25" t="s">
        <v>65</v>
      </c>
      <c r="C41" s="72"/>
      <c r="D41" s="75"/>
      <c r="E41" s="72"/>
      <c r="F41" s="76"/>
      <c r="G41" s="75"/>
      <c r="H41" s="75"/>
      <c r="I41" s="75"/>
    </row>
    <row r="42" spans="1:9" x14ac:dyDescent="0.25">
      <c r="A42" s="25" t="s">
        <v>65</v>
      </c>
      <c r="B42" s="25" t="s">
        <v>66</v>
      </c>
      <c r="C42" s="72"/>
      <c r="D42" s="75"/>
      <c r="E42" s="72"/>
      <c r="F42" s="76"/>
      <c r="G42" s="75"/>
      <c r="H42" s="75"/>
      <c r="I42" s="75"/>
    </row>
    <row r="43" spans="1:9" x14ac:dyDescent="0.25">
      <c r="A43" s="25" t="s">
        <v>66</v>
      </c>
      <c r="B43" s="25" t="s">
        <v>67</v>
      </c>
      <c r="C43" s="72"/>
      <c r="D43" s="75"/>
      <c r="E43" s="75"/>
      <c r="F43" s="76"/>
      <c r="G43" s="75"/>
      <c r="H43" s="75"/>
      <c r="I43" s="75"/>
    </row>
    <row r="44" spans="1:9" x14ac:dyDescent="0.25">
      <c r="A44" s="25" t="s">
        <v>67</v>
      </c>
      <c r="B44" s="25" t="s">
        <v>68</v>
      </c>
      <c r="C44" s="72"/>
      <c r="D44" s="75"/>
      <c r="E44" s="75"/>
      <c r="F44" s="76"/>
      <c r="G44" s="75"/>
      <c r="H44" s="75"/>
      <c r="I44" s="75"/>
    </row>
  </sheetData>
  <sheetProtection algorithmName="SHA-512" hashValue="1tEB9UmkH1N06+eBPmoFCSxY4G82552uxE6cf7JeYfaPYmlSo1fJV8XQmlYvoCMfPGwXhXLCVqTJ8WByPiKzpA==" saltValue="gRZgNUJ2z57DTqrfNb8uSA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 D35:D37 F35:F37">
    <cfRule type="cellIs" dxfId="35" priority="52" operator="equal">
      <formula>"Estudar"</formula>
    </cfRule>
  </conditionalFormatting>
  <conditionalFormatting sqref="C31">
    <cfRule type="cellIs" dxfId="34" priority="51" operator="equal">
      <formula>"Estudar"</formula>
    </cfRule>
  </conditionalFormatting>
  <conditionalFormatting sqref="C32">
    <cfRule type="cellIs" dxfId="33" priority="50" operator="equal">
      <formula>"Estudar"</formula>
    </cfRule>
  </conditionalFormatting>
  <conditionalFormatting sqref="C33">
    <cfRule type="cellIs" dxfId="32" priority="49" operator="equal">
      <formula>"Estudar"</formula>
    </cfRule>
  </conditionalFormatting>
  <conditionalFormatting sqref="C34">
    <cfRule type="cellIs" dxfId="31" priority="48" operator="equal">
      <formula>"Estudar"</formula>
    </cfRule>
  </conditionalFormatting>
  <conditionalFormatting sqref="C35">
    <cfRule type="cellIs" dxfId="30" priority="43" operator="equal">
      <formula>"Estudar"</formula>
    </cfRule>
  </conditionalFormatting>
  <conditionalFormatting sqref="C36">
    <cfRule type="cellIs" dxfId="29" priority="42" operator="equal">
      <formula>"Estudar"</formula>
    </cfRule>
  </conditionalFormatting>
  <conditionalFormatting sqref="C37">
    <cfRule type="cellIs" dxfId="28" priority="41" operator="equal">
      <formula>"Estudar"</formula>
    </cfRule>
  </conditionalFormatting>
  <conditionalFormatting sqref="C38">
    <cfRule type="cellIs" dxfId="27" priority="40" operator="equal">
      <formula>"Estudar"</formula>
    </cfRule>
  </conditionalFormatting>
  <conditionalFormatting sqref="C39">
    <cfRule type="cellIs" dxfId="26" priority="39" operator="equal">
      <formula>"Estudar"</formula>
    </cfRule>
  </conditionalFormatting>
  <conditionalFormatting sqref="C40">
    <cfRule type="cellIs" dxfId="25" priority="38" operator="equal">
      <formula>"Estudar"</formula>
    </cfRule>
  </conditionalFormatting>
  <conditionalFormatting sqref="C41">
    <cfRule type="cellIs" dxfId="24" priority="37" operator="equal">
      <formula>"Estudar"</formula>
    </cfRule>
  </conditionalFormatting>
  <conditionalFormatting sqref="C42">
    <cfRule type="cellIs" dxfId="23" priority="36" operator="equal">
      <formula>"Estudar"</formula>
    </cfRule>
  </conditionalFormatting>
  <conditionalFormatting sqref="C43">
    <cfRule type="cellIs" dxfId="22" priority="35" operator="equal">
      <formula>"Estudar"</formula>
    </cfRule>
  </conditionalFormatting>
  <conditionalFormatting sqref="C44">
    <cfRule type="cellIs" dxfId="21" priority="34" operator="equal">
      <formula>"Estudar"</formula>
    </cfRule>
  </conditionalFormatting>
  <conditionalFormatting sqref="E33:E34">
    <cfRule type="cellIs" dxfId="20" priority="20" operator="equal">
      <formula>"Estudar"</formula>
    </cfRule>
  </conditionalFormatting>
  <conditionalFormatting sqref="E31">
    <cfRule type="cellIs" dxfId="19" priority="32" operator="equal">
      <formula>"Estudar"</formula>
    </cfRule>
  </conditionalFormatting>
  <conditionalFormatting sqref="E40">
    <cfRule type="cellIs" dxfId="18" priority="31" operator="equal">
      <formula>"Estudar"</formula>
    </cfRule>
  </conditionalFormatting>
  <conditionalFormatting sqref="E42">
    <cfRule type="cellIs" dxfId="17" priority="30" operator="equal">
      <formula>"Estudar"</formula>
    </cfRule>
  </conditionalFormatting>
  <conditionalFormatting sqref="E41">
    <cfRule type="cellIs" dxfId="16" priority="29" operator="equal">
      <formula>"Estudar"</formula>
    </cfRule>
  </conditionalFormatting>
  <conditionalFormatting sqref="H31">
    <cfRule type="cellIs" dxfId="15" priority="28" operator="equal">
      <formula>"Estudar"</formula>
    </cfRule>
  </conditionalFormatting>
  <conditionalFormatting sqref="H32">
    <cfRule type="cellIs" dxfId="14" priority="27" operator="equal">
      <formula>"Estudar"</formula>
    </cfRule>
  </conditionalFormatting>
  <conditionalFormatting sqref="H33">
    <cfRule type="cellIs" dxfId="13" priority="26" operator="equal">
      <formula>"Estudar"</formula>
    </cfRule>
  </conditionalFormatting>
  <conditionalFormatting sqref="H34">
    <cfRule type="cellIs" dxfId="12" priority="25" operator="equal">
      <formula>"Estudar"</formula>
    </cfRule>
  </conditionalFormatting>
  <conditionalFormatting sqref="D38">
    <cfRule type="cellIs" dxfId="11" priority="22" operator="equal">
      <formula>"Estudar"</formula>
    </cfRule>
  </conditionalFormatting>
  <conditionalFormatting sqref="D39">
    <cfRule type="cellIs" dxfId="10" priority="21" operator="equal">
      <formula>"Estudar"</formula>
    </cfRule>
  </conditionalFormatting>
  <conditionalFormatting sqref="E35">
    <cfRule type="cellIs" dxfId="9" priority="15" operator="equal">
      <formula>"Estudar"</formula>
    </cfRule>
  </conditionalFormatting>
  <conditionalFormatting sqref="E36">
    <cfRule type="cellIs" dxfId="8" priority="14" operator="equal">
      <formula>"Estudar"</formula>
    </cfRule>
  </conditionalFormatting>
  <conditionalFormatting sqref="F11:F30">
    <cfRule type="cellIs" dxfId="7" priority="13" operator="equal">
      <formula>"Estudar"</formula>
    </cfRule>
  </conditionalFormatting>
  <conditionalFormatting sqref="F38">
    <cfRule type="cellIs" dxfId="6" priority="10" operator="equal">
      <formula>"Estudar"</formula>
    </cfRule>
  </conditionalFormatting>
  <conditionalFormatting sqref="F39">
    <cfRule type="cellIs" dxfId="5" priority="9" operator="equal">
      <formula>"Estudar"</formula>
    </cfRule>
  </conditionalFormatting>
  <conditionalFormatting sqref="G11:G30">
    <cfRule type="cellIs" dxfId="4" priority="8" operator="equal">
      <formula>"Estudar"</formula>
    </cfRule>
  </conditionalFormatting>
  <conditionalFormatting sqref="G35:G37">
    <cfRule type="cellIs" dxfId="3" priority="7" operator="equal">
      <formula>"Estudar"</formula>
    </cfRule>
  </conditionalFormatting>
  <conditionalFormatting sqref="G38">
    <cfRule type="cellIs" dxfId="2" priority="6" operator="equal">
      <formula>"Estudar"</formula>
    </cfRule>
  </conditionalFormatting>
  <conditionalFormatting sqref="G39">
    <cfRule type="cellIs" dxfId="1" priority="5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"/>
  <sheetViews>
    <sheetView showGridLines="0" workbookViewId="0">
      <selection activeCell="C17" sqref="C1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SUM(G7:G11)</f>
        <v>0.20833333333333315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SUM(L7:L11)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SUM(Q7:Q11)</f>
        <v>0.20833333333333315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SUM(V7:V11)</f>
        <v>0.20833333333333315</v>
      </c>
      <c r="W6" s="39">
        <f>SUM(W7:W11)</f>
        <v>0.62499999999999944</v>
      </c>
    </row>
    <row r="7" spans="1:23" ht="30" x14ac:dyDescent="0.25">
      <c r="A7" s="47">
        <v>1</v>
      </c>
      <c r="B7" s="81" t="str">
        <f>Cronograma!B10</f>
        <v>Língua Portuguesa</v>
      </c>
      <c r="C7" s="64" t="s">
        <v>94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x14ac:dyDescent="0.25">
      <c r="A8" s="46">
        <v>2</v>
      </c>
      <c r="B8" s="80" t="str">
        <f>Cronograma!B11</f>
        <v xml:space="preserve">Raciocínio Lógico </v>
      </c>
      <c r="C8" s="64" t="s">
        <v>95</v>
      </c>
      <c r="D8" s="48">
        <v>43250</v>
      </c>
      <c r="E8" s="49">
        <v>0.29166666666666669</v>
      </c>
      <c r="F8" s="49">
        <v>0.33333333333333331</v>
      </c>
      <c r="G8" s="50">
        <f t="shared" ref="G8:G17" si="1">F8-E8</f>
        <v>4.166666666666663E-2</v>
      </c>
      <c r="H8" s="54">
        <f t="shared" ref="H8:H17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17" si="3">IF(I8="sim",K8-J8,0)</f>
        <v>0</v>
      </c>
      <c r="M8" s="51">
        <f t="shared" ref="M8:M17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17" si="5">IF(N8="sim",P8-O8,0)</f>
        <v>4.166666666666663E-2</v>
      </c>
      <c r="R8" s="54">
        <f t="shared" ref="R8:R17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17" si="7">IF(S8="sim",U8-T8,0)</f>
        <v>4.166666666666663E-2</v>
      </c>
      <c r="W8" s="55">
        <f t="shared" ref="W8:W17" si="8">G8+L8+Q8+V8</f>
        <v>0.12499999999999989</v>
      </c>
    </row>
    <row r="9" spans="1:23" x14ac:dyDescent="0.25">
      <c r="A9" s="46">
        <v>3</v>
      </c>
      <c r="B9" s="80" t="str">
        <f>Cronograma!B12</f>
        <v xml:space="preserve">Noções de Informática </v>
      </c>
      <c r="C9" s="64" t="s">
        <v>96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x14ac:dyDescent="0.25">
      <c r="A10" s="46">
        <v>4</v>
      </c>
      <c r="B10" s="80" t="str">
        <f>Cronograma!B13</f>
        <v>Legislação Aplicada à EBSERH</v>
      </c>
      <c r="C10" s="64" t="s">
        <v>97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x14ac:dyDescent="0.25">
      <c r="A11" s="46">
        <v>5</v>
      </c>
      <c r="B11" s="80" t="str">
        <f>Cronograma!B14</f>
        <v xml:space="preserve">Legislação Aplicada ao Sus </v>
      </c>
      <c r="C11" s="64" t="s">
        <v>98</v>
      </c>
      <c r="D11" s="48">
        <v>43253</v>
      </c>
      <c r="E11" s="49">
        <v>0.29166666666666669</v>
      </c>
      <c r="F11" s="49">
        <v>0.33333333333333331</v>
      </c>
      <c r="G11" s="50">
        <f t="shared" si="1"/>
        <v>4.166666666666663E-2</v>
      </c>
      <c r="H11" s="54">
        <f t="shared" si="2"/>
        <v>43254</v>
      </c>
      <c r="I11" s="54" t="s">
        <v>84</v>
      </c>
      <c r="J11" s="49">
        <v>0.29166666666666669</v>
      </c>
      <c r="K11" s="49">
        <v>0.33333333333333331</v>
      </c>
      <c r="L11" s="50">
        <f t="shared" si="3"/>
        <v>0</v>
      </c>
      <c r="M11" s="51">
        <f t="shared" si="4"/>
        <v>43260</v>
      </c>
      <c r="N11" s="52" t="s">
        <v>85</v>
      </c>
      <c r="O11" s="53">
        <v>0.29166666666666669</v>
      </c>
      <c r="P11" s="53">
        <v>0.33333333333333331</v>
      </c>
      <c r="Q11" s="50">
        <f t="shared" si="5"/>
        <v>4.166666666666663E-2</v>
      </c>
      <c r="R11" s="54">
        <f t="shared" si="6"/>
        <v>43268</v>
      </c>
      <c r="S11" s="54" t="s">
        <v>85</v>
      </c>
      <c r="T11" s="49">
        <v>0.29166666666666669</v>
      </c>
      <c r="U11" s="49">
        <v>0.33333333333333331</v>
      </c>
      <c r="V11" s="50">
        <f t="shared" si="7"/>
        <v>4.166666666666663E-2</v>
      </c>
      <c r="W11" s="55">
        <f t="shared" si="8"/>
        <v>0.12499999999999989</v>
      </c>
    </row>
    <row r="12" spans="1:23" x14ac:dyDescent="0.25">
      <c r="A12" s="46">
        <v>6</v>
      </c>
      <c r="B12" s="80" t="str">
        <f>Cronograma!B15</f>
        <v xml:space="preserve">Conhecimentos Específicos </v>
      </c>
      <c r="C12" s="64" t="s">
        <v>99</v>
      </c>
      <c r="D12" s="48">
        <v>43254</v>
      </c>
      <c r="E12" s="49">
        <v>0.29166666666666669</v>
      </c>
      <c r="F12" s="49">
        <v>0.33333333333333331</v>
      </c>
      <c r="G12" s="50">
        <f t="shared" si="1"/>
        <v>4.166666666666663E-2</v>
      </c>
      <c r="H12" s="54">
        <f t="shared" si="2"/>
        <v>43255</v>
      </c>
      <c r="I12" s="54" t="s">
        <v>84</v>
      </c>
      <c r="J12" s="49">
        <v>0.29166666666666669</v>
      </c>
      <c r="K12" s="49">
        <v>0.33333333333333331</v>
      </c>
      <c r="L12" s="50">
        <f t="shared" si="3"/>
        <v>0</v>
      </c>
      <c r="M12" s="51">
        <f t="shared" si="4"/>
        <v>43261</v>
      </c>
      <c r="N12" s="52" t="s">
        <v>85</v>
      </c>
      <c r="O12" s="53">
        <v>0.29166666666666669</v>
      </c>
      <c r="P12" s="53">
        <v>0.33333333333333331</v>
      </c>
      <c r="Q12" s="50">
        <f t="shared" si="5"/>
        <v>4.166666666666663E-2</v>
      </c>
      <c r="R12" s="54">
        <f t="shared" si="6"/>
        <v>43269</v>
      </c>
      <c r="S12" s="54" t="s">
        <v>85</v>
      </c>
      <c r="T12" s="49">
        <v>0.29166666666666669</v>
      </c>
      <c r="U12" s="49">
        <v>0.33333333333333331</v>
      </c>
      <c r="V12" s="50">
        <f t="shared" si="7"/>
        <v>4.166666666666663E-2</v>
      </c>
      <c r="W12" s="55">
        <f t="shared" si="8"/>
        <v>0.12499999999999989</v>
      </c>
    </row>
    <row r="13" spans="1:23" x14ac:dyDescent="0.25">
      <c r="C13" s="64" t="s">
        <v>100</v>
      </c>
      <c r="D13" s="48">
        <v>43255</v>
      </c>
      <c r="E13" s="49">
        <v>0.29166666666666669</v>
      </c>
      <c r="F13" s="49">
        <v>0.33333333333333331</v>
      </c>
      <c r="G13" s="50">
        <f t="shared" si="1"/>
        <v>4.166666666666663E-2</v>
      </c>
      <c r="H13" s="54">
        <f t="shared" si="2"/>
        <v>43256</v>
      </c>
      <c r="I13" s="54" t="s">
        <v>84</v>
      </c>
      <c r="J13" s="49">
        <v>0.29166666666666669</v>
      </c>
      <c r="K13" s="49">
        <v>0.33333333333333331</v>
      </c>
      <c r="L13" s="50">
        <f t="shared" si="3"/>
        <v>0</v>
      </c>
      <c r="M13" s="51">
        <f t="shared" si="4"/>
        <v>43262</v>
      </c>
      <c r="N13" s="52" t="s">
        <v>85</v>
      </c>
      <c r="O13" s="53">
        <v>0.29166666666666669</v>
      </c>
      <c r="P13" s="53">
        <v>0.33333333333333331</v>
      </c>
      <c r="Q13" s="50">
        <f t="shared" si="5"/>
        <v>4.166666666666663E-2</v>
      </c>
      <c r="R13" s="54">
        <f t="shared" si="6"/>
        <v>43270</v>
      </c>
      <c r="S13" s="54" t="s">
        <v>85</v>
      </c>
      <c r="T13" s="49">
        <v>0.29166666666666669</v>
      </c>
      <c r="U13" s="49">
        <v>0.33333333333333331</v>
      </c>
      <c r="V13" s="50">
        <f t="shared" si="7"/>
        <v>4.166666666666663E-2</v>
      </c>
      <c r="W13" s="55">
        <f t="shared" si="8"/>
        <v>0.12499999999999989</v>
      </c>
    </row>
    <row r="14" spans="1:23" x14ac:dyDescent="0.25">
      <c r="C14" s="64" t="s">
        <v>101</v>
      </c>
      <c r="D14" s="48">
        <v>43256</v>
      </c>
      <c r="E14" s="49">
        <v>0.29166666666666669</v>
      </c>
      <c r="F14" s="49">
        <v>0.33333333333333331</v>
      </c>
      <c r="G14" s="50">
        <f t="shared" si="1"/>
        <v>4.166666666666663E-2</v>
      </c>
      <c r="H14" s="54">
        <f t="shared" si="2"/>
        <v>43257</v>
      </c>
      <c r="I14" s="54" t="s">
        <v>84</v>
      </c>
      <c r="J14" s="49">
        <v>0.29166666666666669</v>
      </c>
      <c r="K14" s="49">
        <v>0.33333333333333331</v>
      </c>
      <c r="L14" s="50">
        <f t="shared" si="3"/>
        <v>0</v>
      </c>
      <c r="M14" s="51">
        <f t="shared" si="4"/>
        <v>43263</v>
      </c>
      <c r="N14" s="52" t="s">
        <v>85</v>
      </c>
      <c r="O14" s="53">
        <v>0.29166666666666669</v>
      </c>
      <c r="P14" s="53">
        <v>0.33333333333333331</v>
      </c>
      <c r="Q14" s="50">
        <f t="shared" si="5"/>
        <v>4.166666666666663E-2</v>
      </c>
      <c r="R14" s="54">
        <f t="shared" si="6"/>
        <v>43271</v>
      </c>
      <c r="S14" s="54" t="s">
        <v>85</v>
      </c>
      <c r="T14" s="49">
        <v>0.29166666666666669</v>
      </c>
      <c r="U14" s="49">
        <v>0.33333333333333331</v>
      </c>
      <c r="V14" s="50">
        <f t="shared" si="7"/>
        <v>4.166666666666663E-2</v>
      </c>
      <c r="W14" s="55">
        <f t="shared" si="8"/>
        <v>0.12499999999999989</v>
      </c>
    </row>
    <row r="15" spans="1:23" x14ac:dyDescent="0.25">
      <c r="C15" s="64" t="s">
        <v>102</v>
      </c>
      <c r="D15" s="48">
        <v>43257</v>
      </c>
      <c r="E15" s="49">
        <v>0.29166666666666669</v>
      </c>
      <c r="F15" s="49">
        <v>0.33333333333333331</v>
      </c>
      <c r="G15" s="50">
        <f t="shared" si="1"/>
        <v>4.166666666666663E-2</v>
      </c>
      <c r="H15" s="54">
        <f t="shared" si="2"/>
        <v>43258</v>
      </c>
      <c r="I15" s="54" t="s">
        <v>84</v>
      </c>
      <c r="J15" s="49">
        <v>0.29166666666666669</v>
      </c>
      <c r="K15" s="49">
        <v>0.33333333333333331</v>
      </c>
      <c r="L15" s="50">
        <f t="shared" si="3"/>
        <v>0</v>
      </c>
      <c r="M15" s="51">
        <f t="shared" si="4"/>
        <v>43264</v>
      </c>
      <c r="N15" s="52" t="s">
        <v>85</v>
      </c>
      <c r="O15" s="53">
        <v>0.29166666666666669</v>
      </c>
      <c r="P15" s="53">
        <v>0.33333333333333331</v>
      </c>
      <c r="Q15" s="50">
        <f t="shared" si="5"/>
        <v>4.166666666666663E-2</v>
      </c>
      <c r="R15" s="54">
        <f t="shared" si="6"/>
        <v>43272</v>
      </c>
      <c r="S15" s="54" t="s">
        <v>85</v>
      </c>
      <c r="T15" s="49">
        <v>0.29166666666666669</v>
      </c>
      <c r="U15" s="49">
        <v>0.33333333333333331</v>
      </c>
      <c r="V15" s="50">
        <f t="shared" si="7"/>
        <v>4.166666666666663E-2</v>
      </c>
      <c r="W15" s="55">
        <f t="shared" si="8"/>
        <v>0.12499999999999989</v>
      </c>
    </row>
    <row r="16" spans="1:23" x14ac:dyDescent="0.25">
      <c r="C16" s="64" t="s">
        <v>103</v>
      </c>
      <c r="D16" s="48">
        <v>43258</v>
      </c>
      <c r="E16" s="49">
        <v>0.29166666666666669</v>
      </c>
      <c r="F16" s="49">
        <v>0.33333333333333331</v>
      </c>
      <c r="G16" s="50">
        <f t="shared" si="1"/>
        <v>4.166666666666663E-2</v>
      </c>
      <c r="H16" s="54">
        <f t="shared" si="2"/>
        <v>43259</v>
      </c>
      <c r="I16" s="54" t="s">
        <v>84</v>
      </c>
      <c r="J16" s="49">
        <v>0.29166666666666669</v>
      </c>
      <c r="K16" s="49">
        <v>0.33333333333333331</v>
      </c>
      <c r="L16" s="50">
        <f t="shared" si="3"/>
        <v>0</v>
      </c>
      <c r="M16" s="51">
        <f t="shared" si="4"/>
        <v>43265</v>
      </c>
      <c r="N16" s="52" t="s">
        <v>85</v>
      </c>
      <c r="O16" s="53">
        <v>0.29166666666666669</v>
      </c>
      <c r="P16" s="53">
        <v>0.33333333333333331</v>
      </c>
      <c r="Q16" s="50">
        <f t="shared" si="5"/>
        <v>4.166666666666663E-2</v>
      </c>
      <c r="R16" s="54">
        <f t="shared" si="6"/>
        <v>43273</v>
      </c>
      <c r="S16" s="54" t="s">
        <v>85</v>
      </c>
      <c r="T16" s="49">
        <v>0.29166666666666669</v>
      </c>
      <c r="U16" s="49">
        <v>0.33333333333333331</v>
      </c>
      <c r="V16" s="50">
        <f t="shared" si="7"/>
        <v>4.166666666666663E-2</v>
      </c>
      <c r="W16" s="55">
        <f t="shared" si="8"/>
        <v>0.12499999999999989</v>
      </c>
    </row>
    <row r="17" spans="3:23" x14ac:dyDescent="0.25">
      <c r="C17" s="65" t="s">
        <v>104</v>
      </c>
      <c r="D17" s="56">
        <v>43259</v>
      </c>
      <c r="E17" s="57">
        <v>0.29166666666666669</v>
      </c>
      <c r="F17" s="57">
        <v>0.33333333333333331</v>
      </c>
      <c r="G17" s="58">
        <f t="shared" si="1"/>
        <v>4.166666666666663E-2</v>
      </c>
      <c r="H17" s="59">
        <f t="shared" si="2"/>
        <v>43260</v>
      </c>
      <c r="I17" s="59" t="s">
        <v>84</v>
      </c>
      <c r="J17" s="57">
        <v>0.29166666666666669</v>
      </c>
      <c r="K17" s="57">
        <v>0.33333333333333331</v>
      </c>
      <c r="L17" s="58">
        <f t="shared" si="3"/>
        <v>0</v>
      </c>
      <c r="M17" s="60">
        <f t="shared" si="4"/>
        <v>43266</v>
      </c>
      <c r="N17" s="61" t="s">
        <v>85</v>
      </c>
      <c r="O17" s="62">
        <v>0.29166666666666669</v>
      </c>
      <c r="P17" s="62">
        <v>0.33333333333333331</v>
      </c>
      <c r="Q17" s="58">
        <f t="shared" si="5"/>
        <v>4.166666666666663E-2</v>
      </c>
      <c r="R17" s="59">
        <f t="shared" si="6"/>
        <v>43274</v>
      </c>
      <c r="S17" s="59" t="s">
        <v>85</v>
      </c>
      <c r="T17" s="57">
        <v>0.29166666666666669</v>
      </c>
      <c r="U17" s="57">
        <v>0.33333333333333331</v>
      </c>
      <c r="V17" s="58">
        <f t="shared" si="7"/>
        <v>4.166666666666663E-2</v>
      </c>
      <c r="W17" s="63">
        <f t="shared" si="8"/>
        <v>0.12499999999999989</v>
      </c>
    </row>
    <row r="24" spans="3:23" ht="15.75" thickBot="1" x14ac:dyDescent="0.3"/>
    <row r="25" spans="3:23" ht="15.75" thickBot="1" x14ac:dyDescent="0.3">
      <c r="D25" s="102" t="s">
        <v>86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3:23" x14ac:dyDescent="0.25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3:23" x14ac:dyDescent="0.25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3:23" x14ac:dyDescent="0.25"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3:23" x14ac:dyDescent="0.25"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3:23" ht="15.75" thickBot="1" x14ac:dyDescent="0.3"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</sheetData>
  <sheetProtection algorithmName="SHA-512" hashValue="QzrhB5VterDbVea6cf7ZP47RavRPOTkyGbg/OuR2e6zs2Id5N3fh2mDd2nEc5NZ20F/c9Oz6N+bfoz2c46gVQQ==" saltValue="liVCfgyQcUPjtdwJxZWPog==" spinCount="100000" sheet="1" objects="1" scenarios="1" selectLockedCells="1"/>
  <mergeCells count="2">
    <mergeCell ref="D26:R30"/>
    <mergeCell ref="D25:R25"/>
  </mergeCells>
  <dataValidations count="1">
    <dataValidation type="list" allowBlank="1" showInputMessage="1" showErrorMessage="1" sqref="S7:S17 N7:N17 I7:I17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A9:B9" location="'D1'!B7" display="'D1'!B7" xr:uid="{3809E323-CB67-48FB-80BB-68C3C850B76B}"/>
    <hyperlink ref="A11:B11" location="'D2'!B8" display="'D2'!B8" xr:uid="{4F7D1061-6944-4DC9-9137-8DC1243A8295}"/>
    <hyperlink ref="A10:B10" location="'D2'!B8" display="'D2'!B8" xr:uid="{8D228189-C6A6-400A-9AAE-4663AD1902B9}"/>
    <hyperlink ref="A12:B12" location="'D1'!B7" display="'D1'!B7" xr:uid="{45CD22B3-CFCC-47E7-99B1-B4296DD54783}"/>
    <hyperlink ref="B7" location="'Língua Portuguesa'!A1" display="'Língua Portuguesa'!A1" xr:uid="{297C651F-B917-4A79-A497-C121D87FBDAD}"/>
    <hyperlink ref="B8" location="'Racicínio Lógico-Matemático'!A1" display="'Racicínio Lógico-Matemático'!A1" xr:uid="{6167CC4B-39C4-488C-8E72-9CF9DB8F4AE9}"/>
    <hyperlink ref="B9" location="'Noções de Informática '!A1" display="'Noções de Informática '!A1" xr:uid="{51B7DD42-72E0-4398-B74C-0151D2342E49}"/>
    <hyperlink ref="B10" location="'Legislação Aplicada à EBSERH'!A1" display="'Legislação Aplicada à EBSERH'!A1" xr:uid="{D757EE3C-ADAD-40C9-B3A3-0119A46E53B9}"/>
    <hyperlink ref="B11" location="'Legislação Aplicada ao Sus '!A1" display="'Legislação Aplicada ao Sus '!A1" xr:uid="{2F845126-94FF-4AEF-9DD3-797336FF67F2}"/>
    <hyperlink ref="B12" location="'Conhecimentos Específicos '!A1" display="'Conhecimentos Específicos '!A1" xr:uid="{026C327D-0D07-491F-BDCD-428D4E9BA4A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SUM(G7:G8)</f>
        <v>8.3333333333333259E-2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SUM(L7:L8)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SUM(Q7:Q8)</f>
        <v>8.3333333333333259E-2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SUM(V7:V8)</f>
        <v>8.3333333333333259E-2</v>
      </c>
      <c r="W6" s="39">
        <f>SUM(W7:W8)</f>
        <v>0.24999999999999978</v>
      </c>
    </row>
    <row r="7" spans="1:23" x14ac:dyDescent="0.25">
      <c r="A7" s="46">
        <v>1</v>
      </c>
      <c r="B7" s="80" t="str">
        <f>Cronograma!B10</f>
        <v>Língua Portuguesa</v>
      </c>
      <c r="C7" s="64" t="s">
        <v>105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ht="30" x14ac:dyDescent="0.25">
      <c r="A8" s="47">
        <v>2</v>
      </c>
      <c r="B8" s="81" t="str">
        <f>Cronograma!B11</f>
        <v xml:space="preserve">Raciocínio Lógico </v>
      </c>
      <c r="C8" s="64" t="s">
        <v>106</v>
      </c>
      <c r="D8" s="48">
        <v>43250</v>
      </c>
      <c r="E8" s="49">
        <v>0.29166666666666669</v>
      </c>
      <c r="F8" s="49">
        <v>0.33333333333333331</v>
      </c>
      <c r="G8" s="50">
        <f t="shared" ref="G8:G14" si="1">F8-E8</f>
        <v>4.166666666666663E-2</v>
      </c>
      <c r="H8" s="54">
        <f t="shared" ref="H8:H14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14" si="3">IF(I8="sim",K8-J8,0)</f>
        <v>0</v>
      </c>
      <c r="M8" s="51">
        <f t="shared" ref="M8:M14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14" si="5">IF(N8="sim",P8-O8,0)</f>
        <v>4.166666666666663E-2</v>
      </c>
      <c r="R8" s="54">
        <f t="shared" ref="R8:R14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14" si="7">IF(S8="sim",U8-T8,0)</f>
        <v>4.166666666666663E-2</v>
      </c>
      <c r="W8" s="55">
        <f t="shared" ref="W8:W14" si="8">G8+L8+Q8+V8</f>
        <v>0.12499999999999989</v>
      </c>
    </row>
    <row r="9" spans="1:23" x14ac:dyDescent="0.25">
      <c r="A9" s="46">
        <v>3</v>
      </c>
      <c r="B9" s="80" t="str">
        <f>Cronograma!B12</f>
        <v xml:space="preserve">Noções de Informática </v>
      </c>
      <c r="C9" s="64" t="s">
        <v>107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x14ac:dyDescent="0.25">
      <c r="A10" s="46">
        <v>4</v>
      </c>
      <c r="B10" s="80" t="str">
        <f>Cronograma!B13</f>
        <v>Legislação Aplicada à EBSERH</v>
      </c>
      <c r="C10" s="64" t="s">
        <v>108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x14ac:dyDescent="0.25">
      <c r="A11" s="46">
        <v>5</v>
      </c>
      <c r="B11" s="80" t="str">
        <f>Cronograma!B14</f>
        <v xml:space="preserve">Legislação Aplicada ao Sus </v>
      </c>
      <c r="C11" s="64" t="s">
        <v>109</v>
      </c>
      <c r="D11" s="48">
        <v>43253</v>
      </c>
      <c r="E11" s="49">
        <v>0.29166666666666669</v>
      </c>
      <c r="F11" s="49">
        <v>0.33333333333333331</v>
      </c>
      <c r="G11" s="50">
        <f t="shared" si="1"/>
        <v>4.166666666666663E-2</v>
      </c>
      <c r="H11" s="54">
        <f t="shared" si="2"/>
        <v>43254</v>
      </c>
      <c r="I11" s="54" t="s">
        <v>84</v>
      </c>
      <c r="J11" s="49">
        <v>0.29166666666666669</v>
      </c>
      <c r="K11" s="49">
        <v>0.33333333333333331</v>
      </c>
      <c r="L11" s="50">
        <f t="shared" si="3"/>
        <v>0</v>
      </c>
      <c r="M11" s="51">
        <f t="shared" si="4"/>
        <v>43260</v>
      </c>
      <c r="N11" s="52" t="s">
        <v>85</v>
      </c>
      <c r="O11" s="53">
        <v>0.29166666666666669</v>
      </c>
      <c r="P11" s="53">
        <v>0.33333333333333331</v>
      </c>
      <c r="Q11" s="50">
        <f t="shared" si="5"/>
        <v>4.166666666666663E-2</v>
      </c>
      <c r="R11" s="54">
        <f t="shared" si="6"/>
        <v>43268</v>
      </c>
      <c r="S11" s="54" t="s">
        <v>85</v>
      </c>
      <c r="T11" s="49">
        <v>0.29166666666666669</v>
      </c>
      <c r="U11" s="49">
        <v>0.33333333333333331</v>
      </c>
      <c r="V11" s="50">
        <f t="shared" si="7"/>
        <v>4.166666666666663E-2</v>
      </c>
      <c r="W11" s="55">
        <f t="shared" si="8"/>
        <v>0.12499999999999989</v>
      </c>
    </row>
    <row r="12" spans="1:23" ht="30" x14ac:dyDescent="0.25">
      <c r="A12" s="46">
        <v>6</v>
      </c>
      <c r="B12" s="80" t="str">
        <f>Cronograma!B15</f>
        <v xml:space="preserve">Conhecimentos Específicos </v>
      </c>
      <c r="C12" s="64" t="s">
        <v>110</v>
      </c>
      <c r="D12" s="48">
        <v>43254</v>
      </c>
      <c r="E12" s="49">
        <v>0.29166666666666669</v>
      </c>
      <c r="F12" s="49">
        <v>0.33333333333333331</v>
      </c>
      <c r="G12" s="50">
        <f t="shared" si="1"/>
        <v>4.166666666666663E-2</v>
      </c>
      <c r="H12" s="54">
        <f t="shared" si="2"/>
        <v>43255</v>
      </c>
      <c r="I12" s="54" t="s">
        <v>84</v>
      </c>
      <c r="J12" s="49">
        <v>0.29166666666666669</v>
      </c>
      <c r="K12" s="49">
        <v>0.33333333333333331</v>
      </c>
      <c r="L12" s="50">
        <f t="shared" si="3"/>
        <v>0</v>
      </c>
      <c r="M12" s="51">
        <f t="shared" si="4"/>
        <v>43261</v>
      </c>
      <c r="N12" s="52" t="s">
        <v>85</v>
      </c>
      <c r="O12" s="53">
        <v>0.29166666666666669</v>
      </c>
      <c r="P12" s="53">
        <v>0.33333333333333331</v>
      </c>
      <c r="Q12" s="50">
        <f t="shared" si="5"/>
        <v>4.166666666666663E-2</v>
      </c>
      <c r="R12" s="54">
        <f t="shared" si="6"/>
        <v>43269</v>
      </c>
      <c r="S12" s="54" t="s">
        <v>85</v>
      </c>
      <c r="T12" s="49">
        <v>0.29166666666666669</v>
      </c>
      <c r="U12" s="49">
        <v>0.33333333333333331</v>
      </c>
      <c r="V12" s="50">
        <f t="shared" si="7"/>
        <v>4.166666666666663E-2</v>
      </c>
      <c r="W12" s="55">
        <f t="shared" si="8"/>
        <v>0.12499999999999989</v>
      </c>
    </row>
    <row r="13" spans="1:23" ht="30" x14ac:dyDescent="0.25">
      <c r="C13" s="64" t="s">
        <v>111</v>
      </c>
      <c r="D13" s="48">
        <v>43255</v>
      </c>
      <c r="E13" s="49">
        <v>0.29166666666666669</v>
      </c>
      <c r="F13" s="49">
        <v>0.33333333333333331</v>
      </c>
      <c r="G13" s="50">
        <f t="shared" si="1"/>
        <v>4.166666666666663E-2</v>
      </c>
      <c r="H13" s="54">
        <f t="shared" si="2"/>
        <v>43256</v>
      </c>
      <c r="I13" s="54" t="s">
        <v>84</v>
      </c>
      <c r="J13" s="49">
        <v>0.29166666666666669</v>
      </c>
      <c r="K13" s="49">
        <v>0.33333333333333331</v>
      </c>
      <c r="L13" s="50">
        <f t="shared" si="3"/>
        <v>0</v>
      </c>
      <c r="M13" s="51">
        <f t="shared" si="4"/>
        <v>43262</v>
      </c>
      <c r="N13" s="52" t="s">
        <v>85</v>
      </c>
      <c r="O13" s="53">
        <v>0.29166666666666669</v>
      </c>
      <c r="P13" s="53">
        <v>0.33333333333333331</v>
      </c>
      <c r="Q13" s="50">
        <f t="shared" si="5"/>
        <v>4.166666666666663E-2</v>
      </c>
      <c r="R13" s="54">
        <f t="shared" si="6"/>
        <v>43270</v>
      </c>
      <c r="S13" s="54" t="s">
        <v>85</v>
      </c>
      <c r="T13" s="49">
        <v>0.29166666666666669</v>
      </c>
      <c r="U13" s="49">
        <v>0.33333333333333331</v>
      </c>
      <c r="V13" s="50">
        <f t="shared" si="7"/>
        <v>4.166666666666663E-2</v>
      </c>
      <c r="W13" s="55">
        <f t="shared" si="8"/>
        <v>0.12499999999999989</v>
      </c>
    </row>
    <row r="14" spans="1:23" ht="45" x14ac:dyDescent="0.25">
      <c r="C14" s="65" t="s">
        <v>112</v>
      </c>
      <c r="D14" s="56">
        <v>43256</v>
      </c>
      <c r="E14" s="57">
        <v>0.29166666666666669</v>
      </c>
      <c r="F14" s="57">
        <v>0.33333333333333331</v>
      </c>
      <c r="G14" s="58">
        <f t="shared" si="1"/>
        <v>4.166666666666663E-2</v>
      </c>
      <c r="H14" s="59">
        <f t="shared" si="2"/>
        <v>43257</v>
      </c>
      <c r="I14" s="59" t="s">
        <v>84</v>
      </c>
      <c r="J14" s="57">
        <v>0.29166666666666669</v>
      </c>
      <c r="K14" s="57">
        <v>0.33333333333333331</v>
      </c>
      <c r="L14" s="58">
        <f t="shared" si="3"/>
        <v>0</v>
      </c>
      <c r="M14" s="60">
        <f t="shared" si="4"/>
        <v>43263</v>
      </c>
      <c r="N14" s="61" t="s">
        <v>85</v>
      </c>
      <c r="O14" s="62">
        <v>0.29166666666666669</v>
      </c>
      <c r="P14" s="62">
        <v>0.33333333333333331</v>
      </c>
      <c r="Q14" s="58">
        <f t="shared" si="5"/>
        <v>4.166666666666663E-2</v>
      </c>
      <c r="R14" s="59">
        <f t="shared" si="6"/>
        <v>43271</v>
      </c>
      <c r="S14" s="59" t="s">
        <v>85</v>
      </c>
      <c r="T14" s="57">
        <v>0.29166666666666669</v>
      </c>
      <c r="U14" s="57">
        <v>0.33333333333333331</v>
      </c>
      <c r="V14" s="58">
        <f t="shared" si="7"/>
        <v>4.166666666666663E-2</v>
      </c>
      <c r="W14" s="63">
        <f t="shared" si="8"/>
        <v>0.12499999999999989</v>
      </c>
    </row>
    <row r="24" spans="4:18" ht="15.75" thickBot="1" x14ac:dyDescent="0.3"/>
    <row r="25" spans="4:18" ht="15.75" thickBot="1" x14ac:dyDescent="0.3">
      <c r="D25" s="102" t="s">
        <v>86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4:18" x14ac:dyDescent="0.25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4:18" x14ac:dyDescent="0.25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4:18" x14ac:dyDescent="0.25"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4:18" x14ac:dyDescent="0.25"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4:18" ht="15.75" thickBot="1" x14ac:dyDescent="0.3"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</sheetData>
  <sheetProtection algorithmName="SHA-512" hashValue="+hN20+SIB/xYKzp7Uy13sgIkVtLscKtvBcQi+XyhJxMgoCe/bfhRSadHNSIjXy8La9hSQ/LYUOXB4z3ec9X1xA==" saltValue="o5gZ4OVWMjr5iQDJYG6YnQ==" spinCount="100000" sheet="1" objects="1" scenarios="1" selectLockedCells="1"/>
  <mergeCells count="2">
    <mergeCell ref="D25:R25"/>
    <mergeCell ref="D26:R30"/>
  </mergeCells>
  <dataValidations disablePrompts="1" count="1">
    <dataValidation type="list" allowBlank="1" showInputMessage="1" showErrorMessage="1" sqref="N7:N14 I7:I14 S7:S14" xr:uid="{00000000-0002-0000-0500-000000000000}">
      <formula1>"Sim, Não"</formula1>
    </dataValidation>
  </dataValidations>
  <hyperlinks>
    <hyperlink ref="A7:B7" location="'D1'!B7" display="'D1'!B7" xr:uid="{53E237CC-6D1E-4555-BB26-180DE06E08D6}"/>
    <hyperlink ref="A8:B8" location="'D2'!B8" display="'D2'!B8" xr:uid="{EB48C85B-DBDC-41F5-85A3-422BA745C4A3}"/>
    <hyperlink ref="A9:B9" location="'D1'!B7" display="'D1'!B7" xr:uid="{3647BF3F-00F9-4908-89B7-F588D9313E61}"/>
    <hyperlink ref="A11:B11" location="'D2'!B8" display="'D2'!B8" xr:uid="{A4AED90E-4104-49F3-AB4D-A816CEC4EEDA}"/>
    <hyperlink ref="A10:B10" location="'D2'!B8" display="'D2'!B8" xr:uid="{F3290AC0-8612-4C94-B9CC-6564B0864FF9}"/>
    <hyperlink ref="A12:B12" location="'D1'!B7" display="'D1'!B7" xr:uid="{A41CFC56-05ED-470A-B286-742418BC66DC}"/>
    <hyperlink ref="B7" location="'Língua Portuguesa'!A1" display="'Língua Portuguesa'!A1" xr:uid="{A615BBBA-C207-4FB5-8691-455C463C27C3}"/>
    <hyperlink ref="B8" location="'Racicínio Lógico-Matemático'!A1" display="'Racicínio Lógico-Matemático'!A1" xr:uid="{346A5402-B741-41DB-A4B2-EFD51815C8CF}"/>
    <hyperlink ref="B9" location="'Noções de Informática '!A1" display="'Noções de Informática '!A1" xr:uid="{03225817-83D0-406A-B002-86D440EB16A9}"/>
    <hyperlink ref="B10" location="'Legislação Aplicada à EBSERH'!A1" display="'Legislação Aplicada à EBSERH'!A1" xr:uid="{8417F280-9CD0-46D5-8465-47B794A8E6C1}"/>
    <hyperlink ref="B11" location="'Legislação Aplicada ao Sus '!A1" display="'Legislação Aplicada ao Sus '!A1" xr:uid="{F80A10A3-3668-459D-A5A1-16EA5CE1802F}"/>
    <hyperlink ref="B12" location="'Conhecimentos Específicos '!A1" display="'Conhecimentos Específicos '!A1" xr:uid="{BD790EAD-CC21-4DC0-8949-A0D9DCDE8A40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11F7-B6D2-4966-A423-F74FEF91FEE0}">
  <dimension ref="A1:X30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SUM(G7:G8)</f>
        <v>8.3333333333333259E-2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SUM(L7:L8)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SUM(Q7:Q8)</f>
        <v>8.3333333333333259E-2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SUM(V7:V8)</f>
        <v>8.3333333333333259E-2</v>
      </c>
      <c r="W6" s="39">
        <f>SUM(W7:W8)</f>
        <v>0.24999999999999978</v>
      </c>
    </row>
    <row r="7" spans="1:23" x14ac:dyDescent="0.25">
      <c r="A7" s="46">
        <v>1</v>
      </c>
      <c r="B7" s="80" t="str">
        <f>Cronograma!B10</f>
        <v>Língua Portuguesa</v>
      </c>
      <c r="C7" s="64" t="s">
        <v>113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x14ac:dyDescent="0.25">
      <c r="A8" s="46">
        <v>2</v>
      </c>
      <c r="B8" s="80" t="str">
        <f>Cronograma!B11</f>
        <v xml:space="preserve">Raciocínio Lógico </v>
      </c>
      <c r="C8" s="64" t="s">
        <v>114</v>
      </c>
      <c r="D8" s="48">
        <v>43250</v>
      </c>
      <c r="E8" s="49">
        <v>0.29166666666666669</v>
      </c>
      <c r="F8" s="49">
        <v>0.33333333333333331</v>
      </c>
      <c r="G8" s="50">
        <f t="shared" ref="G8:G22" si="1">F8-E8</f>
        <v>4.166666666666663E-2</v>
      </c>
      <c r="H8" s="54">
        <f t="shared" ref="H8:H22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22" si="3">IF(I8="sim",K8-J8,0)</f>
        <v>0</v>
      </c>
      <c r="M8" s="51">
        <f t="shared" ref="M8:M22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22" si="5">IF(N8="sim",P8-O8,0)</f>
        <v>4.166666666666663E-2</v>
      </c>
      <c r="R8" s="54">
        <f t="shared" ref="R8:R22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22" si="7">IF(S8="sim",U8-T8,0)</f>
        <v>4.166666666666663E-2</v>
      </c>
      <c r="W8" s="55">
        <f t="shared" ref="W8:W22" si="8">G8+L8+Q8+V8</f>
        <v>0.12499999999999989</v>
      </c>
    </row>
    <row r="9" spans="1:23" x14ac:dyDescent="0.25">
      <c r="A9" s="47">
        <v>3</v>
      </c>
      <c r="B9" s="81" t="str">
        <f>Cronograma!B12</f>
        <v xml:space="preserve">Noções de Informática </v>
      </c>
      <c r="C9" s="64" t="s">
        <v>115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x14ac:dyDescent="0.25">
      <c r="A10" s="46">
        <v>4</v>
      </c>
      <c r="B10" s="80" t="str">
        <f>Cronograma!B13</f>
        <v>Legislação Aplicada à EBSERH</v>
      </c>
      <c r="C10" s="64" t="s">
        <v>116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x14ac:dyDescent="0.25">
      <c r="A11" s="46">
        <v>5</v>
      </c>
      <c r="B11" s="80" t="str">
        <f>Cronograma!B14</f>
        <v xml:space="preserve">Legislação Aplicada ao Sus </v>
      </c>
      <c r="C11" s="64" t="s">
        <v>117</v>
      </c>
      <c r="D11" s="48">
        <v>43253</v>
      </c>
      <c r="E11" s="49">
        <v>0.29166666666666669</v>
      </c>
      <c r="F11" s="49">
        <v>0.33333333333333331</v>
      </c>
      <c r="G11" s="50">
        <f t="shared" si="1"/>
        <v>4.166666666666663E-2</v>
      </c>
      <c r="H11" s="54">
        <f t="shared" si="2"/>
        <v>43254</v>
      </c>
      <c r="I11" s="54" t="s">
        <v>84</v>
      </c>
      <c r="J11" s="49">
        <v>0.29166666666666669</v>
      </c>
      <c r="K11" s="49">
        <v>0.33333333333333331</v>
      </c>
      <c r="L11" s="50">
        <f t="shared" si="3"/>
        <v>0</v>
      </c>
      <c r="M11" s="51">
        <f t="shared" si="4"/>
        <v>43260</v>
      </c>
      <c r="N11" s="52" t="s">
        <v>85</v>
      </c>
      <c r="O11" s="53">
        <v>0.29166666666666669</v>
      </c>
      <c r="P11" s="53">
        <v>0.33333333333333331</v>
      </c>
      <c r="Q11" s="50">
        <f t="shared" si="5"/>
        <v>4.166666666666663E-2</v>
      </c>
      <c r="R11" s="54">
        <f t="shared" si="6"/>
        <v>43268</v>
      </c>
      <c r="S11" s="54" t="s">
        <v>85</v>
      </c>
      <c r="T11" s="49">
        <v>0.29166666666666669</v>
      </c>
      <c r="U11" s="49">
        <v>0.33333333333333331</v>
      </c>
      <c r="V11" s="50">
        <f t="shared" si="7"/>
        <v>4.166666666666663E-2</v>
      </c>
      <c r="W11" s="55">
        <f t="shared" si="8"/>
        <v>0.12499999999999989</v>
      </c>
    </row>
    <row r="12" spans="1:23" x14ac:dyDescent="0.25">
      <c r="A12" s="46">
        <v>6</v>
      </c>
      <c r="B12" s="80" t="str">
        <f>Cronograma!B15</f>
        <v xml:space="preserve">Conhecimentos Específicos </v>
      </c>
      <c r="C12" s="64" t="s">
        <v>118</v>
      </c>
      <c r="D12" s="48">
        <v>43254</v>
      </c>
      <c r="E12" s="49">
        <v>0.29166666666666669</v>
      </c>
      <c r="F12" s="49">
        <v>0.33333333333333331</v>
      </c>
      <c r="G12" s="50">
        <f t="shared" si="1"/>
        <v>4.166666666666663E-2</v>
      </c>
      <c r="H12" s="54">
        <f t="shared" si="2"/>
        <v>43255</v>
      </c>
      <c r="I12" s="54" t="s">
        <v>84</v>
      </c>
      <c r="J12" s="49">
        <v>0.29166666666666669</v>
      </c>
      <c r="K12" s="49">
        <v>0.33333333333333331</v>
      </c>
      <c r="L12" s="50">
        <f t="shared" si="3"/>
        <v>0</v>
      </c>
      <c r="M12" s="51">
        <f t="shared" si="4"/>
        <v>43261</v>
      </c>
      <c r="N12" s="52" t="s">
        <v>85</v>
      </c>
      <c r="O12" s="53">
        <v>0.29166666666666669</v>
      </c>
      <c r="P12" s="53">
        <v>0.33333333333333331</v>
      </c>
      <c r="Q12" s="50">
        <f t="shared" si="5"/>
        <v>4.166666666666663E-2</v>
      </c>
      <c r="R12" s="54">
        <f t="shared" si="6"/>
        <v>43269</v>
      </c>
      <c r="S12" s="54" t="s">
        <v>85</v>
      </c>
      <c r="T12" s="49">
        <v>0.29166666666666669</v>
      </c>
      <c r="U12" s="49">
        <v>0.33333333333333331</v>
      </c>
      <c r="V12" s="50">
        <f t="shared" si="7"/>
        <v>4.166666666666663E-2</v>
      </c>
      <c r="W12" s="55">
        <f t="shared" si="8"/>
        <v>0.12499999999999989</v>
      </c>
    </row>
    <row r="13" spans="1:23" x14ac:dyDescent="0.25">
      <c r="C13" s="64" t="s">
        <v>119</v>
      </c>
      <c r="D13" s="48">
        <v>43255</v>
      </c>
      <c r="E13" s="49">
        <v>0.29166666666666669</v>
      </c>
      <c r="F13" s="49">
        <v>0.33333333333333331</v>
      </c>
      <c r="G13" s="50">
        <f t="shared" si="1"/>
        <v>4.166666666666663E-2</v>
      </c>
      <c r="H13" s="54">
        <f t="shared" si="2"/>
        <v>43256</v>
      </c>
      <c r="I13" s="54" t="s">
        <v>84</v>
      </c>
      <c r="J13" s="49">
        <v>0.29166666666666669</v>
      </c>
      <c r="K13" s="49">
        <v>0.33333333333333331</v>
      </c>
      <c r="L13" s="50">
        <f t="shared" si="3"/>
        <v>0</v>
      </c>
      <c r="M13" s="51">
        <f t="shared" si="4"/>
        <v>43262</v>
      </c>
      <c r="N13" s="52" t="s">
        <v>85</v>
      </c>
      <c r="O13" s="53">
        <v>0.29166666666666669</v>
      </c>
      <c r="P13" s="53">
        <v>0.33333333333333331</v>
      </c>
      <c r="Q13" s="50">
        <f t="shared" si="5"/>
        <v>4.166666666666663E-2</v>
      </c>
      <c r="R13" s="54">
        <f t="shared" si="6"/>
        <v>43270</v>
      </c>
      <c r="S13" s="54" t="s">
        <v>85</v>
      </c>
      <c r="T13" s="49">
        <v>0.29166666666666669</v>
      </c>
      <c r="U13" s="49">
        <v>0.33333333333333331</v>
      </c>
      <c r="V13" s="50">
        <f t="shared" si="7"/>
        <v>4.166666666666663E-2</v>
      </c>
      <c r="W13" s="55">
        <f t="shared" si="8"/>
        <v>0.12499999999999989</v>
      </c>
    </row>
    <row r="14" spans="1:23" x14ac:dyDescent="0.25">
      <c r="C14" s="64" t="s">
        <v>120</v>
      </c>
      <c r="D14" s="48">
        <v>43256</v>
      </c>
      <c r="E14" s="49">
        <v>0.29166666666666669</v>
      </c>
      <c r="F14" s="49">
        <v>0.33333333333333331</v>
      </c>
      <c r="G14" s="50">
        <f t="shared" si="1"/>
        <v>4.166666666666663E-2</v>
      </c>
      <c r="H14" s="54">
        <f t="shared" si="2"/>
        <v>43257</v>
      </c>
      <c r="I14" s="54" t="s">
        <v>84</v>
      </c>
      <c r="J14" s="49">
        <v>0.29166666666666669</v>
      </c>
      <c r="K14" s="49">
        <v>0.33333333333333331</v>
      </c>
      <c r="L14" s="50">
        <f t="shared" si="3"/>
        <v>0</v>
      </c>
      <c r="M14" s="51">
        <f t="shared" si="4"/>
        <v>43263</v>
      </c>
      <c r="N14" s="52" t="s">
        <v>85</v>
      </c>
      <c r="O14" s="53">
        <v>0.29166666666666669</v>
      </c>
      <c r="P14" s="53">
        <v>0.33333333333333331</v>
      </c>
      <c r="Q14" s="50">
        <f t="shared" si="5"/>
        <v>4.166666666666663E-2</v>
      </c>
      <c r="R14" s="54">
        <f t="shared" si="6"/>
        <v>43271</v>
      </c>
      <c r="S14" s="54" t="s">
        <v>85</v>
      </c>
      <c r="T14" s="49">
        <v>0.29166666666666669</v>
      </c>
      <c r="U14" s="49">
        <v>0.33333333333333331</v>
      </c>
      <c r="V14" s="50">
        <f t="shared" si="7"/>
        <v>4.166666666666663E-2</v>
      </c>
      <c r="W14" s="55">
        <f t="shared" si="8"/>
        <v>0.12499999999999989</v>
      </c>
    </row>
    <row r="15" spans="1:23" x14ac:dyDescent="0.25">
      <c r="C15" s="64" t="s">
        <v>121</v>
      </c>
      <c r="D15" s="48">
        <v>43257</v>
      </c>
      <c r="E15" s="49">
        <v>0.29166666666666669</v>
      </c>
      <c r="F15" s="49">
        <v>0.33333333333333331</v>
      </c>
      <c r="G15" s="50">
        <f t="shared" si="1"/>
        <v>4.166666666666663E-2</v>
      </c>
      <c r="H15" s="54">
        <f t="shared" si="2"/>
        <v>43258</v>
      </c>
      <c r="I15" s="54" t="s">
        <v>84</v>
      </c>
      <c r="J15" s="49">
        <v>0.29166666666666669</v>
      </c>
      <c r="K15" s="49">
        <v>0.33333333333333331</v>
      </c>
      <c r="L15" s="50">
        <f t="shared" si="3"/>
        <v>0</v>
      </c>
      <c r="M15" s="51">
        <f t="shared" si="4"/>
        <v>43264</v>
      </c>
      <c r="N15" s="52" t="s">
        <v>85</v>
      </c>
      <c r="O15" s="53">
        <v>0.29166666666666669</v>
      </c>
      <c r="P15" s="53">
        <v>0.33333333333333331</v>
      </c>
      <c r="Q15" s="50">
        <f t="shared" si="5"/>
        <v>4.166666666666663E-2</v>
      </c>
      <c r="R15" s="54">
        <f t="shared" si="6"/>
        <v>43272</v>
      </c>
      <c r="S15" s="54" t="s">
        <v>85</v>
      </c>
      <c r="T15" s="49">
        <v>0.29166666666666669</v>
      </c>
      <c r="U15" s="49">
        <v>0.33333333333333331</v>
      </c>
      <c r="V15" s="50">
        <f t="shared" si="7"/>
        <v>4.166666666666663E-2</v>
      </c>
      <c r="W15" s="55">
        <f t="shared" si="8"/>
        <v>0.12499999999999989</v>
      </c>
    </row>
    <row r="16" spans="1:23" x14ac:dyDescent="0.25">
      <c r="C16" s="64" t="s">
        <v>122</v>
      </c>
      <c r="D16" s="48">
        <v>43258</v>
      </c>
      <c r="E16" s="49">
        <v>0.29166666666666669</v>
      </c>
      <c r="F16" s="49">
        <v>0.33333333333333331</v>
      </c>
      <c r="G16" s="50">
        <f t="shared" si="1"/>
        <v>4.166666666666663E-2</v>
      </c>
      <c r="H16" s="54">
        <f t="shared" si="2"/>
        <v>43259</v>
      </c>
      <c r="I16" s="54" t="s">
        <v>84</v>
      </c>
      <c r="J16" s="49">
        <v>0.29166666666666669</v>
      </c>
      <c r="K16" s="49">
        <v>0.33333333333333331</v>
      </c>
      <c r="L16" s="50">
        <f t="shared" si="3"/>
        <v>0</v>
      </c>
      <c r="M16" s="51">
        <f t="shared" si="4"/>
        <v>43265</v>
      </c>
      <c r="N16" s="52" t="s">
        <v>85</v>
      </c>
      <c r="O16" s="53">
        <v>0.29166666666666669</v>
      </c>
      <c r="P16" s="53">
        <v>0.33333333333333331</v>
      </c>
      <c r="Q16" s="50">
        <f t="shared" si="5"/>
        <v>4.166666666666663E-2</v>
      </c>
      <c r="R16" s="54">
        <f t="shared" si="6"/>
        <v>43273</v>
      </c>
      <c r="S16" s="54" t="s">
        <v>85</v>
      </c>
      <c r="T16" s="49">
        <v>0.29166666666666669</v>
      </c>
      <c r="U16" s="49">
        <v>0.33333333333333331</v>
      </c>
      <c r="V16" s="50">
        <f t="shared" si="7"/>
        <v>4.166666666666663E-2</v>
      </c>
      <c r="W16" s="55">
        <f t="shared" si="8"/>
        <v>0.12499999999999989</v>
      </c>
    </row>
    <row r="17" spans="3:23" x14ac:dyDescent="0.25">
      <c r="C17" s="64" t="s">
        <v>123</v>
      </c>
      <c r="D17" s="48">
        <v>43259</v>
      </c>
      <c r="E17" s="49">
        <v>0.29166666666666669</v>
      </c>
      <c r="F17" s="49">
        <v>0.33333333333333331</v>
      </c>
      <c r="G17" s="50">
        <f t="shared" si="1"/>
        <v>4.166666666666663E-2</v>
      </c>
      <c r="H17" s="54">
        <f t="shared" si="2"/>
        <v>43260</v>
      </c>
      <c r="I17" s="54" t="s">
        <v>84</v>
      </c>
      <c r="J17" s="49">
        <v>0.29166666666666669</v>
      </c>
      <c r="K17" s="49">
        <v>0.33333333333333331</v>
      </c>
      <c r="L17" s="50">
        <f t="shared" si="3"/>
        <v>0</v>
      </c>
      <c r="M17" s="51">
        <f t="shared" si="4"/>
        <v>43266</v>
      </c>
      <c r="N17" s="52" t="s">
        <v>85</v>
      </c>
      <c r="O17" s="53">
        <v>0.29166666666666669</v>
      </c>
      <c r="P17" s="53">
        <v>0.33333333333333331</v>
      </c>
      <c r="Q17" s="50">
        <f t="shared" si="5"/>
        <v>4.166666666666663E-2</v>
      </c>
      <c r="R17" s="54">
        <f t="shared" si="6"/>
        <v>43274</v>
      </c>
      <c r="S17" s="54" t="s">
        <v>85</v>
      </c>
      <c r="T17" s="49">
        <v>0.29166666666666669</v>
      </c>
      <c r="U17" s="49">
        <v>0.33333333333333331</v>
      </c>
      <c r="V17" s="50">
        <f t="shared" si="7"/>
        <v>4.166666666666663E-2</v>
      </c>
      <c r="W17" s="55">
        <f t="shared" si="8"/>
        <v>0.12499999999999989</v>
      </c>
    </row>
    <row r="18" spans="3:23" x14ac:dyDescent="0.25">
      <c r="C18" s="64" t="s">
        <v>124</v>
      </c>
      <c r="D18" s="48">
        <v>43260</v>
      </c>
      <c r="E18" s="49">
        <v>0.29166666666666669</v>
      </c>
      <c r="F18" s="49">
        <v>0.33333333333333331</v>
      </c>
      <c r="G18" s="50">
        <f t="shared" si="1"/>
        <v>4.166666666666663E-2</v>
      </c>
      <c r="H18" s="54">
        <f t="shared" si="2"/>
        <v>43261</v>
      </c>
      <c r="I18" s="54" t="s">
        <v>84</v>
      </c>
      <c r="J18" s="49">
        <v>0.29166666666666669</v>
      </c>
      <c r="K18" s="49">
        <v>0.33333333333333331</v>
      </c>
      <c r="L18" s="50">
        <f t="shared" si="3"/>
        <v>0</v>
      </c>
      <c r="M18" s="51">
        <f t="shared" si="4"/>
        <v>43267</v>
      </c>
      <c r="N18" s="52" t="s">
        <v>85</v>
      </c>
      <c r="O18" s="53">
        <v>0.29166666666666669</v>
      </c>
      <c r="P18" s="53">
        <v>0.33333333333333331</v>
      </c>
      <c r="Q18" s="50">
        <f t="shared" si="5"/>
        <v>4.166666666666663E-2</v>
      </c>
      <c r="R18" s="54">
        <f t="shared" si="6"/>
        <v>43275</v>
      </c>
      <c r="S18" s="54" t="s">
        <v>85</v>
      </c>
      <c r="T18" s="49">
        <v>0.29166666666666669</v>
      </c>
      <c r="U18" s="49">
        <v>0.33333333333333331</v>
      </c>
      <c r="V18" s="50">
        <f t="shared" si="7"/>
        <v>4.166666666666663E-2</v>
      </c>
      <c r="W18" s="55">
        <f t="shared" si="8"/>
        <v>0.12499999999999989</v>
      </c>
    </row>
    <row r="19" spans="3:23" x14ac:dyDescent="0.25">
      <c r="C19" s="64" t="s">
        <v>125</v>
      </c>
      <c r="D19" s="48">
        <v>43261</v>
      </c>
      <c r="E19" s="49">
        <v>0.29166666666666669</v>
      </c>
      <c r="F19" s="49">
        <v>0.33333333333333331</v>
      </c>
      <c r="G19" s="50">
        <f t="shared" si="1"/>
        <v>4.166666666666663E-2</v>
      </c>
      <c r="H19" s="54">
        <f t="shared" si="2"/>
        <v>43262</v>
      </c>
      <c r="I19" s="54" t="s">
        <v>84</v>
      </c>
      <c r="J19" s="49">
        <v>0.29166666666666669</v>
      </c>
      <c r="K19" s="49">
        <v>0.33333333333333331</v>
      </c>
      <c r="L19" s="50">
        <f t="shared" si="3"/>
        <v>0</v>
      </c>
      <c r="M19" s="51">
        <f t="shared" si="4"/>
        <v>43268</v>
      </c>
      <c r="N19" s="52" t="s">
        <v>85</v>
      </c>
      <c r="O19" s="53">
        <v>0.29166666666666669</v>
      </c>
      <c r="P19" s="53">
        <v>0.33333333333333331</v>
      </c>
      <c r="Q19" s="50">
        <f t="shared" si="5"/>
        <v>4.166666666666663E-2</v>
      </c>
      <c r="R19" s="54">
        <f t="shared" si="6"/>
        <v>43276</v>
      </c>
      <c r="S19" s="54" t="s">
        <v>85</v>
      </c>
      <c r="T19" s="49">
        <v>0.29166666666666669</v>
      </c>
      <c r="U19" s="49">
        <v>0.33333333333333331</v>
      </c>
      <c r="V19" s="50">
        <f t="shared" si="7"/>
        <v>4.166666666666663E-2</v>
      </c>
      <c r="W19" s="55">
        <f t="shared" si="8"/>
        <v>0.12499999999999989</v>
      </c>
    </row>
    <row r="20" spans="3:23" x14ac:dyDescent="0.25">
      <c r="C20" s="64" t="s">
        <v>126</v>
      </c>
      <c r="D20" s="48">
        <v>43262</v>
      </c>
      <c r="E20" s="49">
        <v>0.29166666666666669</v>
      </c>
      <c r="F20" s="49">
        <v>0.33333333333333331</v>
      </c>
      <c r="G20" s="50">
        <f t="shared" si="1"/>
        <v>4.166666666666663E-2</v>
      </c>
      <c r="H20" s="54">
        <f t="shared" si="2"/>
        <v>43263</v>
      </c>
      <c r="I20" s="54" t="s">
        <v>84</v>
      </c>
      <c r="J20" s="49">
        <v>0.29166666666666669</v>
      </c>
      <c r="K20" s="49">
        <v>0.33333333333333331</v>
      </c>
      <c r="L20" s="50">
        <f t="shared" si="3"/>
        <v>0</v>
      </c>
      <c r="M20" s="51">
        <f t="shared" si="4"/>
        <v>43269</v>
      </c>
      <c r="N20" s="52" t="s">
        <v>85</v>
      </c>
      <c r="O20" s="53">
        <v>0.29166666666666669</v>
      </c>
      <c r="P20" s="53">
        <v>0.33333333333333331</v>
      </c>
      <c r="Q20" s="50">
        <f t="shared" si="5"/>
        <v>4.166666666666663E-2</v>
      </c>
      <c r="R20" s="54">
        <f t="shared" si="6"/>
        <v>43277</v>
      </c>
      <c r="S20" s="54" t="s">
        <v>85</v>
      </c>
      <c r="T20" s="49">
        <v>0.29166666666666669</v>
      </c>
      <c r="U20" s="49">
        <v>0.33333333333333331</v>
      </c>
      <c r="V20" s="50">
        <f t="shared" si="7"/>
        <v>4.166666666666663E-2</v>
      </c>
      <c r="W20" s="55">
        <f t="shared" si="8"/>
        <v>0.12499999999999989</v>
      </c>
    </row>
    <row r="21" spans="3:23" x14ac:dyDescent="0.25">
      <c r="C21" s="64" t="s">
        <v>127</v>
      </c>
      <c r="D21" s="48">
        <v>43263</v>
      </c>
      <c r="E21" s="49">
        <v>0.29166666666666669</v>
      </c>
      <c r="F21" s="49">
        <v>0.33333333333333331</v>
      </c>
      <c r="G21" s="50">
        <f t="shared" si="1"/>
        <v>4.166666666666663E-2</v>
      </c>
      <c r="H21" s="54">
        <f t="shared" si="2"/>
        <v>43264</v>
      </c>
      <c r="I21" s="54" t="s">
        <v>84</v>
      </c>
      <c r="J21" s="49">
        <v>0.29166666666666669</v>
      </c>
      <c r="K21" s="49">
        <v>0.33333333333333331</v>
      </c>
      <c r="L21" s="50">
        <f t="shared" si="3"/>
        <v>0</v>
      </c>
      <c r="M21" s="51">
        <f t="shared" si="4"/>
        <v>43270</v>
      </c>
      <c r="N21" s="52" t="s">
        <v>85</v>
      </c>
      <c r="O21" s="53">
        <v>0.29166666666666669</v>
      </c>
      <c r="P21" s="53">
        <v>0.33333333333333331</v>
      </c>
      <c r="Q21" s="50">
        <f t="shared" si="5"/>
        <v>4.166666666666663E-2</v>
      </c>
      <c r="R21" s="54">
        <f t="shared" si="6"/>
        <v>43278</v>
      </c>
      <c r="S21" s="54" t="s">
        <v>85</v>
      </c>
      <c r="T21" s="49">
        <v>0.29166666666666669</v>
      </c>
      <c r="U21" s="49">
        <v>0.33333333333333331</v>
      </c>
      <c r="V21" s="50">
        <f t="shared" si="7"/>
        <v>4.166666666666663E-2</v>
      </c>
      <c r="W21" s="55">
        <f t="shared" si="8"/>
        <v>0.12499999999999989</v>
      </c>
    </row>
    <row r="22" spans="3:23" x14ac:dyDescent="0.25">
      <c r="C22" s="65" t="s">
        <v>128</v>
      </c>
      <c r="D22" s="56">
        <v>43264</v>
      </c>
      <c r="E22" s="57">
        <v>0.29166666666666669</v>
      </c>
      <c r="F22" s="57">
        <v>0.33333333333333331</v>
      </c>
      <c r="G22" s="58">
        <f t="shared" si="1"/>
        <v>4.166666666666663E-2</v>
      </c>
      <c r="H22" s="59">
        <f t="shared" si="2"/>
        <v>43265</v>
      </c>
      <c r="I22" s="59" t="s">
        <v>84</v>
      </c>
      <c r="J22" s="57">
        <v>0.29166666666666669</v>
      </c>
      <c r="K22" s="57">
        <v>0.33333333333333331</v>
      </c>
      <c r="L22" s="58">
        <f t="shared" si="3"/>
        <v>0</v>
      </c>
      <c r="M22" s="60">
        <f t="shared" si="4"/>
        <v>43271</v>
      </c>
      <c r="N22" s="61" t="s">
        <v>85</v>
      </c>
      <c r="O22" s="62">
        <v>0.29166666666666669</v>
      </c>
      <c r="P22" s="62">
        <v>0.33333333333333331</v>
      </c>
      <c r="Q22" s="58">
        <f t="shared" si="5"/>
        <v>4.166666666666663E-2</v>
      </c>
      <c r="R22" s="59">
        <f t="shared" si="6"/>
        <v>43279</v>
      </c>
      <c r="S22" s="59" t="s">
        <v>85</v>
      </c>
      <c r="T22" s="57">
        <v>0.29166666666666669</v>
      </c>
      <c r="U22" s="57">
        <v>0.33333333333333331</v>
      </c>
      <c r="V22" s="58">
        <f t="shared" si="7"/>
        <v>4.166666666666663E-2</v>
      </c>
      <c r="W22" s="63">
        <f t="shared" si="8"/>
        <v>0.12499999999999989</v>
      </c>
    </row>
    <row r="24" spans="3:23" ht="15.75" thickBot="1" x14ac:dyDescent="0.3"/>
    <row r="25" spans="3:23" ht="15.75" thickBot="1" x14ac:dyDescent="0.3">
      <c r="D25" s="102" t="s">
        <v>86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3:23" x14ac:dyDescent="0.25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3:23" x14ac:dyDescent="0.25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3:23" x14ac:dyDescent="0.25"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3:23" x14ac:dyDescent="0.25"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3:23" ht="15.75" thickBot="1" x14ac:dyDescent="0.3"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</sheetData>
  <sheetProtection algorithmName="SHA-512" hashValue="HB7TdMhmfe857zHdHu/j0HNbvVF/bUkMlYxH7Gqrbu5nAvZxSU7c/+1pc8/MG7eJHxMhtCBZ+owuGw/NKe3nVw==" saltValue="L+DbUQ4AHFdAq5Rf06XmLQ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22 I7:I22 S7:S22" xr:uid="{53E43E1A-0917-433A-9DBF-AD617A2FFB34}">
      <formula1>"Sim, Não"</formula1>
    </dataValidation>
  </dataValidations>
  <hyperlinks>
    <hyperlink ref="A7:B7" location="'D1'!B7" display="'D1'!B7" xr:uid="{54B061EA-C3CB-4EE4-A1EC-71958AABF12C}"/>
    <hyperlink ref="A8:B8" location="'D2'!B8" display="'D2'!B8" xr:uid="{BA3FEE27-0C14-48B3-8343-E522458ABCAF}"/>
    <hyperlink ref="A9:B9" location="'D1'!B7" display="'D1'!B7" xr:uid="{3510289F-B9FA-43EF-8D38-C27B86C7B6A5}"/>
    <hyperlink ref="A11:B11" location="'D2'!B8" display="'D2'!B8" xr:uid="{EFCABFF3-C113-4DB5-B7BC-F62A66CEA1B7}"/>
    <hyperlink ref="A10:B10" location="'D2'!B8" display="'D2'!B8" xr:uid="{E61F1EF4-F7EB-4E45-BDA3-CA993090E521}"/>
    <hyperlink ref="A12:B12" location="'D1'!B7" display="'D1'!B7" xr:uid="{C34A13FF-D45B-4565-AB67-B38D50C97465}"/>
    <hyperlink ref="B7" location="'Língua Portuguesa'!A1" display="'Língua Portuguesa'!A1" xr:uid="{7AFFE75C-2C86-4C62-A572-09B2D9B35592}"/>
    <hyperlink ref="B8" location="'Racicínio Lógico-Matemático'!A1" display="'Racicínio Lógico-Matemático'!A1" xr:uid="{4E211062-29CB-4CC8-A079-10CBE5192C48}"/>
    <hyperlink ref="B9" location="'Noções de Informática '!A1" display="'Noções de Informática '!A1" xr:uid="{A90503BC-EFC4-48DF-98BF-ABFC77D23298}"/>
    <hyperlink ref="B10" location="'Legislação Aplicada à EBSERH'!A1" display="'Legislação Aplicada à EBSERH'!A1" xr:uid="{926BD514-567D-456F-8D64-A4275E88E309}"/>
    <hyperlink ref="B11" location="'Legislação Aplicada ao Sus '!A1" display="'Legislação Aplicada ao Sus '!A1" xr:uid="{5B01F28B-BBF9-4404-A104-8D8238361FBD}"/>
    <hyperlink ref="B12" location="'Conhecimentos Específicos '!A1" display="'Conhecimentos Específicos '!A1" xr:uid="{3E1C5733-443A-4724-B6A4-0CEC330D5506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9A7A-95AA-404B-B35D-AF3DFE0F2476}">
  <dimension ref="A1:X30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SUM(G7:G8)</f>
        <v>8.3333333333333259E-2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SUM(L7:L8)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SUM(Q7:Q8)</f>
        <v>8.3333333333333259E-2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SUM(V7:V8)</f>
        <v>8.3333333333333259E-2</v>
      </c>
      <c r="W6" s="39">
        <f>SUM(W7:W8)</f>
        <v>0.24999999999999978</v>
      </c>
    </row>
    <row r="7" spans="1:23" ht="30" x14ac:dyDescent="0.25">
      <c r="A7" s="46">
        <v>1</v>
      </c>
      <c r="B7" s="80" t="str">
        <f>Cronograma!B10</f>
        <v>Língua Portuguesa</v>
      </c>
      <c r="C7" s="64" t="s">
        <v>129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ht="30" x14ac:dyDescent="0.25">
      <c r="A8" s="46">
        <v>2</v>
      </c>
      <c r="B8" s="80" t="str">
        <f>Cronograma!B11</f>
        <v xml:space="preserve">Raciocínio Lógico </v>
      </c>
      <c r="C8" s="64" t="s">
        <v>130</v>
      </c>
      <c r="D8" s="48">
        <v>43250</v>
      </c>
      <c r="E8" s="49">
        <v>0.29166666666666669</v>
      </c>
      <c r="F8" s="49">
        <v>0.33333333333333331</v>
      </c>
      <c r="G8" s="50">
        <f t="shared" ref="G8:G11" si="1">F8-E8</f>
        <v>4.166666666666663E-2</v>
      </c>
      <c r="H8" s="54">
        <f t="shared" ref="H8:H11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11" si="3">IF(I8="sim",K8-J8,0)</f>
        <v>0</v>
      </c>
      <c r="M8" s="51">
        <f t="shared" ref="M8:M11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11" si="5">IF(N8="sim",P8-O8,0)</f>
        <v>4.166666666666663E-2</v>
      </c>
      <c r="R8" s="54">
        <f t="shared" ref="R8:R11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11" si="7">IF(S8="sim",U8-T8,0)</f>
        <v>4.166666666666663E-2</v>
      </c>
      <c r="W8" s="55">
        <f t="shared" ref="W8:W11" si="8">G8+L8+Q8+V8</f>
        <v>0.12499999999999989</v>
      </c>
    </row>
    <row r="9" spans="1:23" ht="30" x14ac:dyDescent="0.25">
      <c r="A9" s="46">
        <v>3</v>
      </c>
      <c r="B9" s="80" t="str">
        <f>Cronograma!B12</f>
        <v xml:space="preserve">Noções de Informática </v>
      </c>
      <c r="C9" s="64" t="s">
        <v>131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ht="45" x14ac:dyDescent="0.25">
      <c r="A10" s="47">
        <v>4</v>
      </c>
      <c r="B10" s="81" t="str">
        <f>Cronograma!B13</f>
        <v>Legislação Aplicada à EBSERH</v>
      </c>
      <c r="C10" s="64" t="s">
        <v>132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ht="30" x14ac:dyDescent="0.25">
      <c r="A11" s="46">
        <v>5</v>
      </c>
      <c r="B11" s="80" t="str">
        <f>Cronograma!B14</f>
        <v xml:space="preserve">Legislação Aplicada ao Sus </v>
      </c>
      <c r="C11" s="65" t="s">
        <v>133</v>
      </c>
      <c r="D11" s="56">
        <v>43253</v>
      </c>
      <c r="E11" s="57">
        <v>0.29166666666666669</v>
      </c>
      <c r="F11" s="57">
        <v>0.33333333333333331</v>
      </c>
      <c r="G11" s="58">
        <f t="shared" si="1"/>
        <v>4.166666666666663E-2</v>
      </c>
      <c r="H11" s="59">
        <f t="shared" si="2"/>
        <v>43254</v>
      </c>
      <c r="I11" s="59" t="s">
        <v>84</v>
      </c>
      <c r="J11" s="57">
        <v>0.29166666666666669</v>
      </c>
      <c r="K11" s="57">
        <v>0.33333333333333331</v>
      </c>
      <c r="L11" s="58">
        <f t="shared" si="3"/>
        <v>0</v>
      </c>
      <c r="M11" s="60">
        <f t="shared" si="4"/>
        <v>43260</v>
      </c>
      <c r="N11" s="61" t="s">
        <v>85</v>
      </c>
      <c r="O11" s="62">
        <v>0.29166666666666669</v>
      </c>
      <c r="P11" s="62">
        <v>0.33333333333333331</v>
      </c>
      <c r="Q11" s="58">
        <f t="shared" si="5"/>
        <v>4.166666666666663E-2</v>
      </c>
      <c r="R11" s="59">
        <f t="shared" si="6"/>
        <v>43268</v>
      </c>
      <c r="S11" s="59" t="s">
        <v>85</v>
      </c>
      <c r="T11" s="57">
        <v>0.29166666666666669</v>
      </c>
      <c r="U11" s="57">
        <v>0.33333333333333331</v>
      </c>
      <c r="V11" s="58">
        <f t="shared" si="7"/>
        <v>4.166666666666663E-2</v>
      </c>
      <c r="W11" s="63">
        <f t="shared" si="8"/>
        <v>0.12499999999999989</v>
      </c>
    </row>
    <row r="12" spans="1:23" x14ac:dyDescent="0.25">
      <c r="A12" s="46">
        <v>6</v>
      </c>
      <c r="B12" s="80" t="str">
        <f>Cronograma!B15</f>
        <v xml:space="preserve">Conhecimentos Específicos </v>
      </c>
    </row>
    <row r="24" spans="4:18" ht="15.75" thickBot="1" x14ac:dyDescent="0.3"/>
    <row r="25" spans="4:18" ht="15.75" thickBot="1" x14ac:dyDescent="0.3">
      <c r="D25" s="102" t="s">
        <v>86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4:18" x14ac:dyDescent="0.25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4:18" x14ac:dyDescent="0.25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4:18" x14ac:dyDescent="0.25"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4:18" x14ac:dyDescent="0.25"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4:18" ht="15.75" thickBot="1" x14ac:dyDescent="0.3"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</sheetData>
  <sheetProtection algorithmName="SHA-512" hashValue="gwu/1nrMHsB5+JqbeKNZ6s1OqYnBWZMCUMG0LULfRnGZg7p7yHHiNEINDiACNEo7eIPwWWX+DrOKevt3FwaoEA==" saltValue="ECAnfePJTUv9QxU6uWewIA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1 I7:I11 S7:S11" xr:uid="{5D2083CD-66F4-4F02-BCA5-2F5DEB287A78}">
      <formula1>"Sim, Não"</formula1>
    </dataValidation>
  </dataValidations>
  <hyperlinks>
    <hyperlink ref="A7:B7" location="'D1'!B7" display="'D1'!B7" xr:uid="{88473F5D-5135-4661-B822-6EF552F6577C}"/>
    <hyperlink ref="A8:B8" location="'D2'!B8" display="'D2'!B8" xr:uid="{5885ED2F-0013-418D-A44A-945EF26D6E84}"/>
    <hyperlink ref="A9:B9" location="'D1'!B7" display="'D1'!B7" xr:uid="{4889DBF1-F8F5-439B-81B7-9CC364C9E27C}"/>
    <hyperlink ref="A11:B11" location="'D2'!B8" display="'D2'!B8" xr:uid="{15AD2AAC-4CA2-44F0-994C-A2A4C1359379}"/>
    <hyperlink ref="A10:B10" location="'D2'!B8" display="'D2'!B8" xr:uid="{7C3D3229-EAAC-4624-859F-D399758E81CC}"/>
    <hyperlink ref="A12:B12" location="'D1'!B7" display="'D1'!B7" xr:uid="{298E017F-9195-4B4B-872F-5DC37248B27C}"/>
    <hyperlink ref="B7" location="'Língua Portuguesa'!A1" display="'Língua Portuguesa'!A1" xr:uid="{519B9C3F-D313-4930-BC4E-B2CDBA07E11E}"/>
    <hyperlink ref="B8" location="'Racicínio Lógico-Matemático'!A1" display="'Racicínio Lógico-Matemático'!A1" xr:uid="{008EA534-E7E5-470E-B721-FA49B5FBD836}"/>
    <hyperlink ref="B9" location="'Noções de Informática '!A1" display="'Noções de Informática '!A1" xr:uid="{CA0F640F-6F6D-4E97-AE58-93E43243EEB1}"/>
    <hyperlink ref="B10" location="'Legislação Aplicada à EBSERH'!A1" display="'Legislação Aplicada à EBSERH'!A1" xr:uid="{0F5CB8B6-D966-4A84-840A-490872DA0261}"/>
    <hyperlink ref="B11" location="'Legislação Aplicada ao Sus '!A1" display="'Legislação Aplicada ao Sus '!A1" xr:uid="{9B868102-90E7-49DB-98A0-E868BFE238E4}"/>
    <hyperlink ref="B12" location="'Conhecimentos Específicos '!A1" display="'Conhecimentos Específicos '!A1" xr:uid="{D95F6DF2-66CF-445B-B367-A768D5106353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CA00-21E6-4AA5-AE2A-DF6D71EC72B4}">
  <dimension ref="A1:X30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1:23" x14ac:dyDescent="0.25">
      <c r="A5" s="2"/>
      <c r="B5" s="2"/>
      <c r="C5" s="27"/>
      <c r="D5" s="28"/>
      <c r="E5" s="29" t="s">
        <v>70</v>
      </c>
      <c r="F5" s="29"/>
      <c r="G5" s="30" t="s">
        <v>71</v>
      </c>
      <c r="H5" s="29"/>
      <c r="I5" s="29"/>
      <c r="J5" s="29" t="s">
        <v>72</v>
      </c>
      <c r="K5" s="29"/>
      <c r="L5" s="30" t="s">
        <v>73</v>
      </c>
      <c r="M5" s="28"/>
      <c r="N5" s="29"/>
      <c r="O5" s="29" t="s">
        <v>74</v>
      </c>
      <c r="P5" s="29"/>
      <c r="Q5" s="30"/>
      <c r="R5" s="28"/>
      <c r="S5" s="29"/>
      <c r="T5" s="29" t="s">
        <v>75</v>
      </c>
      <c r="U5" s="29"/>
      <c r="V5" s="30"/>
      <c r="W5" s="31" t="s">
        <v>76</v>
      </c>
    </row>
    <row r="6" spans="1:23" ht="30" x14ac:dyDescent="0.25">
      <c r="A6" s="41" t="s">
        <v>0</v>
      </c>
      <c r="B6" s="42" t="s">
        <v>77</v>
      </c>
      <c r="C6" s="32" t="s">
        <v>78</v>
      </c>
      <c r="D6" s="33" t="s">
        <v>79</v>
      </c>
      <c r="E6" s="34" t="s">
        <v>80</v>
      </c>
      <c r="F6" s="34" t="s">
        <v>81</v>
      </c>
      <c r="G6" s="35">
        <f>SUM(G7:G8)</f>
        <v>8.3333333333333259E-2</v>
      </c>
      <c r="H6" s="36" t="s">
        <v>82</v>
      </c>
      <c r="I6" s="37" t="s">
        <v>83</v>
      </c>
      <c r="J6" s="34" t="s">
        <v>80</v>
      </c>
      <c r="K6" s="34" t="s">
        <v>81</v>
      </c>
      <c r="L6" s="35">
        <f>SUM(L7:L8)</f>
        <v>0</v>
      </c>
      <c r="M6" s="38" t="s">
        <v>82</v>
      </c>
      <c r="N6" s="36" t="s">
        <v>83</v>
      </c>
      <c r="O6" s="34" t="s">
        <v>80</v>
      </c>
      <c r="P6" s="34" t="s">
        <v>81</v>
      </c>
      <c r="Q6" s="35">
        <f>SUM(Q7:Q8)</f>
        <v>8.3333333333333259E-2</v>
      </c>
      <c r="R6" s="36" t="s">
        <v>82</v>
      </c>
      <c r="S6" s="36" t="s">
        <v>83</v>
      </c>
      <c r="T6" s="34" t="s">
        <v>80</v>
      </c>
      <c r="U6" s="34" t="s">
        <v>81</v>
      </c>
      <c r="V6" s="35">
        <f>SUM(V7:V8)</f>
        <v>8.3333333333333259E-2</v>
      </c>
      <c r="W6" s="39">
        <f>SUM(W7:W8)</f>
        <v>0.24999999999999978</v>
      </c>
    </row>
    <row r="7" spans="1:23" ht="60" x14ac:dyDescent="0.25">
      <c r="A7" s="46">
        <v>1</v>
      </c>
      <c r="B7" s="80" t="str">
        <f>Cronograma!B10</f>
        <v>Língua Portuguesa</v>
      </c>
      <c r="C7" s="64" t="s">
        <v>134</v>
      </c>
      <c r="D7" s="48">
        <v>43249</v>
      </c>
      <c r="E7" s="49">
        <v>0.29166666666666669</v>
      </c>
      <c r="F7" s="49">
        <v>0.33333333333333331</v>
      </c>
      <c r="G7" s="50">
        <f>F7-E7</f>
        <v>4.166666666666663E-2</v>
      </c>
      <c r="H7" s="54">
        <f t="shared" ref="H7" si="0">IF(D7="","",D7+DAY(1))</f>
        <v>43250</v>
      </c>
      <c r="I7" s="54" t="s">
        <v>84</v>
      </c>
      <c r="J7" s="49">
        <v>0.29166666666666669</v>
      </c>
      <c r="K7" s="49">
        <v>0.33333333333333331</v>
      </c>
      <c r="L7" s="50">
        <f>IF(I7="sim",K7-J7,0)</f>
        <v>0</v>
      </c>
      <c r="M7" s="51">
        <f>IF(D7="","",D7+DAY(7))</f>
        <v>43256</v>
      </c>
      <c r="N7" s="52" t="s">
        <v>85</v>
      </c>
      <c r="O7" s="53">
        <v>0.29166666666666669</v>
      </c>
      <c r="P7" s="53">
        <v>0.33333333333333331</v>
      </c>
      <c r="Q7" s="50">
        <f>IF(N7="sim",P7-O7,0)</f>
        <v>4.166666666666663E-2</v>
      </c>
      <c r="R7" s="54">
        <f>IF(D7="","",D7+DAY(15))</f>
        <v>43264</v>
      </c>
      <c r="S7" s="54" t="s">
        <v>85</v>
      </c>
      <c r="T7" s="49">
        <v>0.29166666666666669</v>
      </c>
      <c r="U7" s="49">
        <v>0.33333333333333331</v>
      </c>
      <c r="V7" s="50">
        <f>IF(S7="sim",U7-T7,0)</f>
        <v>4.166666666666663E-2</v>
      </c>
      <c r="W7" s="55">
        <f>G7+L7+Q7+V7</f>
        <v>0.12499999999999989</v>
      </c>
    </row>
    <row r="8" spans="1:23" x14ac:dyDescent="0.25">
      <c r="A8" s="46">
        <v>2</v>
      </c>
      <c r="B8" s="80" t="str">
        <f>Cronograma!B11</f>
        <v xml:space="preserve">Raciocínio Lógico </v>
      </c>
      <c r="C8" s="64" t="s">
        <v>135</v>
      </c>
      <c r="D8" s="48">
        <v>43250</v>
      </c>
      <c r="E8" s="49">
        <v>0.29166666666666669</v>
      </c>
      <c r="F8" s="49">
        <v>0.33333333333333331</v>
      </c>
      <c r="G8" s="50">
        <f t="shared" ref="G8:G16" si="1">F8-E8</f>
        <v>4.166666666666663E-2</v>
      </c>
      <c r="H8" s="54">
        <f t="shared" ref="H8:H16" si="2">IF(D8="","",D8+DAY(1))</f>
        <v>43251</v>
      </c>
      <c r="I8" s="54" t="s">
        <v>84</v>
      </c>
      <c r="J8" s="49">
        <v>0.29166666666666669</v>
      </c>
      <c r="K8" s="49">
        <v>0.33333333333333331</v>
      </c>
      <c r="L8" s="50">
        <f t="shared" ref="L8:L16" si="3">IF(I8="sim",K8-J8,0)</f>
        <v>0</v>
      </c>
      <c r="M8" s="51">
        <f t="shared" ref="M8:M16" si="4">IF(D8="","",D8+DAY(7))</f>
        <v>43257</v>
      </c>
      <c r="N8" s="52" t="s">
        <v>85</v>
      </c>
      <c r="O8" s="53">
        <v>0.29166666666666669</v>
      </c>
      <c r="P8" s="53">
        <v>0.33333333333333331</v>
      </c>
      <c r="Q8" s="50">
        <f t="shared" ref="Q8:Q16" si="5">IF(N8="sim",P8-O8,0)</f>
        <v>4.166666666666663E-2</v>
      </c>
      <c r="R8" s="54">
        <f t="shared" ref="R8:R16" si="6">IF(D8="","",D8+DAY(15))</f>
        <v>43265</v>
      </c>
      <c r="S8" s="54" t="s">
        <v>85</v>
      </c>
      <c r="T8" s="49">
        <v>0.29166666666666669</v>
      </c>
      <c r="U8" s="49">
        <v>0.33333333333333331</v>
      </c>
      <c r="V8" s="50">
        <f t="shared" ref="V8:V16" si="7">IF(S8="sim",U8-T8,0)</f>
        <v>4.166666666666663E-2</v>
      </c>
      <c r="W8" s="55">
        <f t="shared" ref="W8:W16" si="8">G8+L8+Q8+V8</f>
        <v>0.12499999999999989</v>
      </c>
    </row>
    <row r="9" spans="1:23" ht="30" x14ac:dyDescent="0.25">
      <c r="A9" s="46">
        <v>3</v>
      </c>
      <c r="B9" s="80" t="str">
        <f>Cronograma!B12</f>
        <v xml:space="preserve">Noções de Informática </v>
      </c>
      <c r="C9" s="64" t="s">
        <v>136</v>
      </c>
      <c r="D9" s="48">
        <v>43251</v>
      </c>
      <c r="E9" s="49">
        <v>0.29166666666666669</v>
      </c>
      <c r="F9" s="49">
        <v>0.33333333333333331</v>
      </c>
      <c r="G9" s="50">
        <f t="shared" si="1"/>
        <v>4.166666666666663E-2</v>
      </c>
      <c r="H9" s="54">
        <f t="shared" si="2"/>
        <v>43252</v>
      </c>
      <c r="I9" s="54" t="s">
        <v>84</v>
      </c>
      <c r="J9" s="49">
        <v>0.29166666666666669</v>
      </c>
      <c r="K9" s="49">
        <v>0.33333333333333331</v>
      </c>
      <c r="L9" s="50">
        <f t="shared" si="3"/>
        <v>0</v>
      </c>
      <c r="M9" s="51">
        <f t="shared" si="4"/>
        <v>43258</v>
      </c>
      <c r="N9" s="52" t="s">
        <v>85</v>
      </c>
      <c r="O9" s="53">
        <v>0.29166666666666669</v>
      </c>
      <c r="P9" s="53">
        <v>0.33333333333333331</v>
      </c>
      <c r="Q9" s="50">
        <f t="shared" si="5"/>
        <v>4.166666666666663E-2</v>
      </c>
      <c r="R9" s="54">
        <f t="shared" si="6"/>
        <v>43266</v>
      </c>
      <c r="S9" s="54" t="s">
        <v>85</v>
      </c>
      <c r="T9" s="49">
        <v>0.29166666666666669</v>
      </c>
      <c r="U9" s="49">
        <v>0.33333333333333331</v>
      </c>
      <c r="V9" s="50">
        <f t="shared" si="7"/>
        <v>4.166666666666663E-2</v>
      </c>
      <c r="W9" s="55">
        <f t="shared" si="8"/>
        <v>0.12499999999999989</v>
      </c>
    </row>
    <row r="10" spans="1:23" ht="30" x14ac:dyDescent="0.25">
      <c r="A10" s="46">
        <v>4</v>
      </c>
      <c r="B10" s="80" t="str">
        <f>Cronograma!B13</f>
        <v>Legislação Aplicada à EBSERH</v>
      </c>
      <c r="C10" s="64" t="s">
        <v>137</v>
      </c>
      <c r="D10" s="48">
        <v>43252</v>
      </c>
      <c r="E10" s="49">
        <v>0.29166666666666669</v>
      </c>
      <c r="F10" s="49">
        <v>0.33333333333333331</v>
      </c>
      <c r="G10" s="50">
        <f t="shared" si="1"/>
        <v>4.166666666666663E-2</v>
      </c>
      <c r="H10" s="54">
        <f t="shared" si="2"/>
        <v>43253</v>
      </c>
      <c r="I10" s="54" t="s">
        <v>84</v>
      </c>
      <c r="J10" s="49">
        <v>0.29166666666666669</v>
      </c>
      <c r="K10" s="49">
        <v>0.33333333333333331</v>
      </c>
      <c r="L10" s="50">
        <f t="shared" si="3"/>
        <v>0</v>
      </c>
      <c r="M10" s="51">
        <f t="shared" si="4"/>
        <v>43259</v>
      </c>
      <c r="N10" s="52" t="s">
        <v>85</v>
      </c>
      <c r="O10" s="53">
        <v>0.29166666666666669</v>
      </c>
      <c r="P10" s="53">
        <v>0.33333333333333331</v>
      </c>
      <c r="Q10" s="50">
        <f t="shared" si="5"/>
        <v>4.166666666666663E-2</v>
      </c>
      <c r="R10" s="54">
        <f t="shared" si="6"/>
        <v>43267</v>
      </c>
      <c r="S10" s="54" t="s">
        <v>85</v>
      </c>
      <c r="T10" s="49">
        <v>0.29166666666666669</v>
      </c>
      <c r="U10" s="49">
        <v>0.33333333333333331</v>
      </c>
      <c r="V10" s="50">
        <f t="shared" si="7"/>
        <v>4.166666666666663E-2</v>
      </c>
      <c r="W10" s="55">
        <f t="shared" si="8"/>
        <v>0.12499999999999989</v>
      </c>
    </row>
    <row r="11" spans="1:23" ht="60" x14ac:dyDescent="0.25">
      <c r="A11" s="47">
        <v>5</v>
      </c>
      <c r="B11" s="81" t="str">
        <f>Cronograma!B14</f>
        <v xml:space="preserve">Legislação Aplicada ao Sus </v>
      </c>
      <c r="C11" s="64" t="s">
        <v>138</v>
      </c>
      <c r="D11" s="48">
        <v>43253</v>
      </c>
      <c r="E11" s="49">
        <v>0.29166666666666669</v>
      </c>
      <c r="F11" s="49">
        <v>0.33333333333333331</v>
      </c>
      <c r="G11" s="50">
        <f t="shared" si="1"/>
        <v>4.166666666666663E-2</v>
      </c>
      <c r="H11" s="54">
        <f t="shared" si="2"/>
        <v>43254</v>
      </c>
      <c r="I11" s="54" t="s">
        <v>84</v>
      </c>
      <c r="J11" s="49">
        <v>0.29166666666666669</v>
      </c>
      <c r="K11" s="49">
        <v>0.33333333333333331</v>
      </c>
      <c r="L11" s="50">
        <f t="shared" si="3"/>
        <v>0</v>
      </c>
      <c r="M11" s="51">
        <f t="shared" si="4"/>
        <v>43260</v>
      </c>
      <c r="N11" s="52" t="s">
        <v>85</v>
      </c>
      <c r="O11" s="53">
        <v>0.29166666666666669</v>
      </c>
      <c r="P11" s="53">
        <v>0.33333333333333331</v>
      </c>
      <c r="Q11" s="50">
        <f t="shared" si="5"/>
        <v>4.166666666666663E-2</v>
      </c>
      <c r="R11" s="54">
        <f t="shared" si="6"/>
        <v>43268</v>
      </c>
      <c r="S11" s="54" t="s">
        <v>85</v>
      </c>
      <c r="T11" s="49">
        <v>0.29166666666666669</v>
      </c>
      <c r="U11" s="49">
        <v>0.33333333333333331</v>
      </c>
      <c r="V11" s="50">
        <f t="shared" si="7"/>
        <v>4.166666666666663E-2</v>
      </c>
      <c r="W11" s="55">
        <f t="shared" si="8"/>
        <v>0.12499999999999989</v>
      </c>
    </row>
    <row r="12" spans="1:23" x14ac:dyDescent="0.25">
      <c r="A12" s="46">
        <v>6</v>
      </c>
      <c r="B12" s="80" t="str">
        <f>Cronograma!B15</f>
        <v xml:space="preserve">Conhecimentos Específicos </v>
      </c>
      <c r="C12" s="64" t="s">
        <v>139</v>
      </c>
      <c r="D12" s="48">
        <v>43254</v>
      </c>
      <c r="E12" s="49">
        <v>0.29166666666666669</v>
      </c>
      <c r="F12" s="49">
        <v>0.33333333333333331</v>
      </c>
      <c r="G12" s="50">
        <f t="shared" si="1"/>
        <v>4.166666666666663E-2</v>
      </c>
      <c r="H12" s="54">
        <f t="shared" si="2"/>
        <v>43255</v>
      </c>
      <c r="I12" s="54" t="s">
        <v>84</v>
      </c>
      <c r="J12" s="49">
        <v>0.29166666666666669</v>
      </c>
      <c r="K12" s="49">
        <v>0.33333333333333331</v>
      </c>
      <c r="L12" s="50">
        <f t="shared" si="3"/>
        <v>0</v>
      </c>
      <c r="M12" s="51">
        <f t="shared" si="4"/>
        <v>43261</v>
      </c>
      <c r="N12" s="52" t="s">
        <v>85</v>
      </c>
      <c r="O12" s="53">
        <v>0.29166666666666669</v>
      </c>
      <c r="P12" s="53">
        <v>0.33333333333333331</v>
      </c>
      <c r="Q12" s="50">
        <f t="shared" si="5"/>
        <v>4.166666666666663E-2</v>
      </c>
      <c r="R12" s="54">
        <f t="shared" si="6"/>
        <v>43269</v>
      </c>
      <c r="S12" s="54" t="s">
        <v>85</v>
      </c>
      <c r="T12" s="49">
        <v>0.29166666666666669</v>
      </c>
      <c r="U12" s="49">
        <v>0.33333333333333331</v>
      </c>
      <c r="V12" s="50">
        <f t="shared" si="7"/>
        <v>4.166666666666663E-2</v>
      </c>
      <c r="W12" s="55">
        <f t="shared" si="8"/>
        <v>0.12499999999999989</v>
      </c>
    </row>
    <row r="13" spans="1:23" x14ac:dyDescent="0.25">
      <c r="C13" s="64" t="s">
        <v>140</v>
      </c>
      <c r="D13" s="48">
        <v>43255</v>
      </c>
      <c r="E13" s="49">
        <v>0.29166666666666669</v>
      </c>
      <c r="F13" s="49">
        <v>0.33333333333333331</v>
      </c>
      <c r="G13" s="50">
        <f t="shared" si="1"/>
        <v>4.166666666666663E-2</v>
      </c>
      <c r="H13" s="54">
        <f t="shared" si="2"/>
        <v>43256</v>
      </c>
      <c r="I13" s="54" t="s">
        <v>84</v>
      </c>
      <c r="J13" s="49">
        <v>0.29166666666666669</v>
      </c>
      <c r="K13" s="49">
        <v>0.33333333333333331</v>
      </c>
      <c r="L13" s="50">
        <f t="shared" si="3"/>
        <v>0</v>
      </c>
      <c r="M13" s="51">
        <f t="shared" si="4"/>
        <v>43262</v>
      </c>
      <c r="N13" s="52" t="s">
        <v>85</v>
      </c>
      <c r="O13" s="53">
        <v>0.29166666666666669</v>
      </c>
      <c r="P13" s="53">
        <v>0.33333333333333331</v>
      </c>
      <c r="Q13" s="50">
        <f t="shared" si="5"/>
        <v>4.166666666666663E-2</v>
      </c>
      <c r="R13" s="54">
        <f t="shared" si="6"/>
        <v>43270</v>
      </c>
      <c r="S13" s="54" t="s">
        <v>85</v>
      </c>
      <c r="T13" s="49">
        <v>0.29166666666666669</v>
      </c>
      <c r="U13" s="49">
        <v>0.33333333333333331</v>
      </c>
      <c r="V13" s="50">
        <f t="shared" si="7"/>
        <v>4.166666666666663E-2</v>
      </c>
      <c r="W13" s="55">
        <f t="shared" si="8"/>
        <v>0.12499999999999989</v>
      </c>
    </row>
    <row r="14" spans="1:23" ht="60" x14ac:dyDescent="0.25">
      <c r="C14" s="64" t="s">
        <v>141</v>
      </c>
      <c r="D14" s="48">
        <v>43256</v>
      </c>
      <c r="E14" s="49">
        <v>0.29166666666666669</v>
      </c>
      <c r="F14" s="49">
        <v>0.33333333333333331</v>
      </c>
      <c r="G14" s="50">
        <f t="shared" si="1"/>
        <v>4.166666666666663E-2</v>
      </c>
      <c r="H14" s="54">
        <f t="shared" si="2"/>
        <v>43257</v>
      </c>
      <c r="I14" s="54" t="s">
        <v>84</v>
      </c>
      <c r="J14" s="49">
        <v>0.29166666666666669</v>
      </c>
      <c r="K14" s="49">
        <v>0.33333333333333331</v>
      </c>
      <c r="L14" s="50">
        <f t="shared" si="3"/>
        <v>0</v>
      </c>
      <c r="M14" s="51">
        <f t="shared" si="4"/>
        <v>43263</v>
      </c>
      <c r="N14" s="52" t="s">
        <v>85</v>
      </c>
      <c r="O14" s="53">
        <v>0.29166666666666669</v>
      </c>
      <c r="P14" s="53">
        <v>0.33333333333333331</v>
      </c>
      <c r="Q14" s="50">
        <f t="shared" si="5"/>
        <v>4.166666666666663E-2</v>
      </c>
      <c r="R14" s="54">
        <f t="shared" si="6"/>
        <v>43271</v>
      </c>
      <c r="S14" s="54" t="s">
        <v>85</v>
      </c>
      <c r="T14" s="49">
        <v>0.29166666666666669</v>
      </c>
      <c r="U14" s="49">
        <v>0.33333333333333331</v>
      </c>
      <c r="V14" s="50">
        <f t="shared" si="7"/>
        <v>4.166666666666663E-2</v>
      </c>
      <c r="W14" s="55">
        <f t="shared" si="8"/>
        <v>0.12499999999999989</v>
      </c>
    </row>
    <row r="15" spans="1:23" ht="60" x14ac:dyDescent="0.25">
      <c r="C15" s="64" t="s">
        <v>142</v>
      </c>
      <c r="D15" s="48">
        <v>43257</v>
      </c>
      <c r="E15" s="49">
        <v>0.29166666666666669</v>
      </c>
      <c r="F15" s="49">
        <v>0.33333333333333331</v>
      </c>
      <c r="G15" s="50">
        <f t="shared" si="1"/>
        <v>4.166666666666663E-2</v>
      </c>
      <c r="H15" s="54">
        <f t="shared" si="2"/>
        <v>43258</v>
      </c>
      <c r="I15" s="54" t="s">
        <v>84</v>
      </c>
      <c r="J15" s="49">
        <v>0.29166666666666669</v>
      </c>
      <c r="K15" s="49">
        <v>0.33333333333333331</v>
      </c>
      <c r="L15" s="50">
        <f t="shared" si="3"/>
        <v>0</v>
      </c>
      <c r="M15" s="51">
        <f t="shared" si="4"/>
        <v>43264</v>
      </c>
      <c r="N15" s="52" t="s">
        <v>85</v>
      </c>
      <c r="O15" s="53">
        <v>0.29166666666666669</v>
      </c>
      <c r="P15" s="53">
        <v>0.33333333333333331</v>
      </c>
      <c r="Q15" s="50">
        <f t="shared" si="5"/>
        <v>4.166666666666663E-2</v>
      </c>
      <c r="R15" s="54">
        <f t="shared" si="6"/>
        <v>43272</v>
      </c>
      <c r="S15" s="54" t="s">
        <v>85</v>
      </c>
      <c r="T15" s="49">
        <v>0.29166666666666669</v>
      </c>
      <c r="U15" s="49">
        <v>0.33333333333333331</v>
      </c>
      <c r="V15" s="50">
        <f t="shared" si="7"/>
        <v>4.166666666666663E-2</v>
      </c>
      <c r="W15" s="55">
        <f t="shared" si="8"/>
        <v>0.12499999999999989</v>
      </c>
    </row>
    <row r="16" spans="1:23" ht="60" x14ac:dyDescent="0.25">
      <c r="C16" s="65" t="s">
        <v>143</v>
      </c>
      <c r="D16" s="56">
        <v>43258</v>
      </c>
      <c r="E16" s="57">
        <v>0.29166666666666669</v>
      </c>
      <c r="F16" s="57">
        <v>0.33333333333333331</v>
      </c>
      <c r="G16" s="58">
        <f t="shared" si="1"/>
        <v>4.166666666666663E-2</v>
      </c>
      <c r="H16" s="59">
        <f t="shared" si="2"/>
        <v>43259</v>
      </c>
      <c r="I16" s="59" t="s">
        <v>84</v>
      </c>
      <c r="J16" s="57">
        <v>0.29166666666666669</v>
      </c>
      <c r="K16" s="57">
        <v>0.33333333333333331</v>
      </c>
      <c r="L16" s="58">
        <f t="shared" si="3"/>
        <v>0</v>
      </c>
      <c r="M16" s="60">
        <f t="shared" si="4"/>
        <v>43265</v>
      </c>
      <c r="N16" s="61" t="s">
        <v>85</v>
      </c>
      <c r="O16" s="62">
        <v>0.29166666666666669</v>
      </c>
      <c r="P16" s="62">
        <v>0.33333333333333331</v>
      </c>
      <c r="Q16" s="58">
        <f t="shared" si="5"/>
        <v>4.166666666666663E-2</v>
      </c>
      <c r="R16" s="59">
        <f t="shared" si="6"/>
        <v>43273</v>
      </c>
      <c r="S16" s="59" t="s">
        <v>85</v>
      </c>
      <c r="T16" s="57">
        <v>0.29166666666666669</v>
      </c>
      <c r="U16" s="57">
        <v>0.33333333333333331</v>
      </c>
      <c r="V16" s="58">
        <f t="shared" si="7"/>
        <v>4.166666666666663E-2</v>
      </c>
      <c r="W16" s="63">
        <f t="shared" si="8"/>
        <v>0.12499999999999989</v>
      </c>
    </row>
    <row r="24" spans="4:18" ht="15.75" thickBot="1" x14ac:dyDescent="0.3"/>
    <row r="25" spans="4:18" ht="15.75" thickBot="1" x14ac:dyDescent="0.3">
      <c r="D25" s="102" t="s">
        <v>86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4:18" x14ac:dyDescent="0.25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4:18" x14ac:dyDescent="0.25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4:18" x14ac:dyDescent="0.25"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4:18" x14ac:dyDescent="0.25"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4:18" ht="15.75" thickBot="1" x14ac:dyDescent="0.3"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</sheetData>
  <sheetProtection algorithmName="SHA-512" hashValue="6+muoaUpWp9Th1DxvR5Tl5Y0laOun7GDS0uOKl5sHlMCI+131snowGibtBaM27RrqWIV8pbViHRVEHP/yPNFbg==" saltValue="Zg+0D4Vy8gRG5PFWl1B+ig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6 I7:I16 S7:S16" xr:uid="{8C37C8D7-BFD1-4A5D-898C-5BF566C8DB55}">
      <formula1>"Sim, Não"</formula1>
    </dataValidation>
  </dataValidations>
  <hyperlinks>
    <hyperlink ref="A7:B7" location="'D1'!B7" display="'D1'!B7" xr:uid="{98FB73A5-343D-4780-86EE-215EE47900D3}"/>
    <hyperlink ref="A8:B8" location="'D2'!B8" display="'D2'!B8" xr:uid="{0F16CFCA-C475-47D3-BE38-9B9478D696AD}"/>
    <hyperlink ref="A9:B9" location="'D1'!B7" display="'D1'!B7" xr:uid="{8DD85295-50C7-45EE-B5E1-632F003B19BC}"/>
    <hyperlink ref="A11:B11" location="'D2'!B8" display="'D2'!B8" xr:uid="{F202BE47-435A-4BDB-849E-DC45118357E1}"/>
    <hyperlink ref="A10:B10" location="'D2'!B8" display="'D2'!B8" xr:uid="{DF619E8C-AF7E-4A2E-A3A4-7B15A24FFCD8}"/>
    <hyperlink ref="A12:B12" location="'D1'!B7" display="'D1'!B7" xr:uid="{DDD32975-FA5E-4DA5-813A-A0930ED25DDB}"/>
    <hyperlink ref="B7" location="'Língua Portuguesa'!A1" display="'Língua Portuguesa'!A1" xr:uid="{85F0AEAA-0D44-4409-B8BF-4FD46F65A0E5}"/>
    <hyperlink ref="B8" location="'Racicínio Lógico-Matemático'!A1" display="'Racicínio Lógico-Matemático'!A1" xr:uid="{64DFED58-3869-4E3A-B966-1839F3458955}"/>
    <hyperlink ref="B9" location="'Noções de Informática '!A1" display="'Noções de Informática '!A1" xr:uid="{AD575B20-208E-452F-A5DE-F49300DCAA81}"/>
    <hyperlink ref="B10" location="'Legislação Aplicada à EBSERH'!A1" display="'Legislação Aplicada à EBSERH'!A1" xr:uid="{A9C47CBD-EFA8-40E5-8E02-A2476FC048A7}"/>
    <hyperlink ref="B11" location="'Legislação Aplicada ao Sus '!A1" display="'Legislação Aplicada ao Sus '!A1" xr:uid="{983A807F-645D-4146-B5D6-FE4C7CB015C0}"/>
    <hyperlink ref="B12" location="'Conhecimentos Específicos '!A1" display="'Conhecimentos Específicos '!A1" xr:uid="{1F7F2B8C-60DE-4CA7-AB68-1DB64931790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Língua Portuguesa</vt:lpstr>
      <vt:lpstr>Racicínio Lógico-Matemático</vt:lpstr>
      <vt:lpstr>Noções de Informática </vt:lpstr>
      <vt:lpstr>Legislação Aplicada à EBSERH</vt:lpstr>
      <vt:lpstr>Legislação Aplicada ao Sus </vt:lpstr>
      <vt:lpstr>Conhecimentos Específicos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2019-11-08T12:06:23Z</dcterms:modified>
</cp:coreProperties>
</file>