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8_{71B83BD6-4A75-4514-9304-DFE197F999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Língua Portuguesa" sheetId="6" r:id="rId5"/>
    <sheet name="Racicínio Lógico-Matemático" sheetId="7" r:id="rId6"/>
    <sheet name="Noções de Informática " sheetId="9" r:id="rId7"/>
    <sheet name="Legislação Aplicada à EBSERH" sheetId="10" r:id="rId8"/>
    <sheet name="Legislação Aplicada ao Sus " sheetId="11" r:id="rId9"/>
    <sheet name="Conhecimentos Específicos 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2" l="1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G26" i="12"/>
  <c r="H26" i="12"/>
  <c r="L26" i="12"/>
  <c r="M26" i="12"/>
  <c r="Q26" i="12"/>
  <c r="R26" i="12"/>
  <c r="V26" i="12"/>
  <c r="W26" i="12"/>
  <c r="G27" i="12"/>
  <c r="H27" i="12"/>
  <c r="L27" i="12"/>
  <c r="M27" i="12"/>
  <c r="Q27" i="12"/>
  <c r="R27" i="12"/>
  <c r="V27" i="12"/>
  <c r="W27" i="12"/>
  <c r="G28" i="12"/>
  <c r="H28" i="12"/>
  <c r="L28" i="12"/>
  <c r="M28" i="12"/>
  <c r="Q28" i="12"/>
  <c r="R28" i="12"/>
  <c r="V28" i="12"/>
  <c r="W28" i="12"/>
  <c r="G29" i="12"/>
  <c r="H29" i="12"/>
  <c r="L29" i="12"/>
  <c r="M29" i="12"/>
  <c r="Q29" i="12"/>
  <c r="R29" i="12"/>
  <c r="V29" i="12"/>
  <c r="W29" i="12"/>
  <c r="G30" i="12"/>
  <c r="H30" i="12"/>
  <c r="L30" i="12"/>
  <c r="M30" i="12"/>
  <c r="Q30" i="12"/>
  <c r="R30" i="12"/>
  <c r="V30" i="12"/>
  <c r="W30" i="12"/>
  <c r="G31" i="12"/>
  <c r="H31" i="12"/>
  <c r="L31" i="12"/>
  <c r="M31" i="12"/>
  <c r="Q31" i="12"/>
  <c r="R31" i="12"/>
  <c r="V31" i="12"/>
  <c r="W31" i="12"/>
  <c r="G32" i="12"/>
  <c r="H32" i="12"/>
  <c r="L32" i="12"/>
  <c r="M32" i="12"/>
  <c r="Q32" i="12"/>
  <c r="R32" i="12"/>
  <c r="V32" i="12"/>
  <c r="W32" i="12"/>
  <c r="G33" i="12"/>
  <c r="H33" i="12"/>
  <c r="L33" i="12"/>
  <c r="M33" i="12"/>
  <c r="Q33" i="12"/>
  <c r="R33" i="12"/>
  <c r="V33" i="12"/>
  <c r="W33" i="12"/>
  <c r="G34" i="12"/>
  <c r="H34" i="12"/>
  <c r="L34" i="12"/>
  <c r="M34" i="12"/>
  <c r="Q34" i="12"/>
  <c r="R34" i="12"/>
  <c r="V34" i="12"/>
  <c r="W34" i="12"/>
  <c r="G35" i="12"/>
  <c r="H35" i="12"/>
  <c r="L35" i="12"/>
  <c r="M35" i="12"/>
  <c r="Q35" i="12"/>
  <c r="R35" i="12"/>
  <c r="V35" i="12"/>
  <c r="W35" i="12"/>
  <c r="G36" i="12"/>
  <c r="H36" i="12"/>
  <c r="L36" i="12"/>
  <c r="M36" i="12"/>
  <c r="Q36" i="12"/>
  <c r="R36" i="12"/>
  <c r="V36" i="12"/>
  <c r="W36" i="12"/>
  <c r="G37" i="12"/>
  <c r="H37" i="12"/>
  <c r="L37" i="12"/>
  <c r="M37" i="12"/>
  <c r="Q37" i="12"/>
  <c r="R37" i="12"/>
  <c r="V37" i="12"/>
  <c r="W37" i="12"/>
  <c r="G38" i="12"/>
  <c r="H38" i="12"/>
  <c r="L38" i="12"/>
  <c r="M38" i="12"/>
  <c r="Q38" i="12"/>
  <c r="R38" i="12"/>
  <c r="V38" i="12"/>
  <c r="W38" i="12"/>
  <c r="G39" i="12"/>
  <c r="H39" i="12"/>
  <c r="L39" i="12"/>
  <c r="M39" i="12"/>
  <c r="Q39" i="12"/>
  <c r="R39" i="12"/>
  <c r="V39" i="12"/>
  <c r="W39" i="12"/>
  <c r="G40" i="12"/>
  <c r="H40" i="12"/>
  <c r="L40" i="12"/>
  <c r="M40" i="12"/>
  <c r="Q40" i="12"/>
  <c r="R40" i="12"/>
  <c r="V40" i="12"/>
  <c r="W40" i="12"/>
  <c r="G41" i="12"/>
  <c r="H41" i="12"/>
  <c r="L41" i="12"/>
  <c r="M41" i="12"/>
  <c r="Q41" i="12"/>
  <c r="R41" i="12"/>
  <c r="V41" i="12"/>
  <c r="W41" i="12"/>
  <c r="G42" i="12"/>
  <c r="H42" i="12"/>
  <c r="L42" i="12"/>
  <c r="M42" i="12"/>
  <c r="Q42" i="12"/>
  <c r="R42" i="12"/>
  <c r="V42" i="12"/>
  <c r="W42" i="12"/>
  <c r="G43" i="12"/>
  <c r="H43" i="12"/>
  <c r="L43" i="12"/>
  <c r="M43" i="12"/>
  <c r="Q43" i="12"/>
  <c r="R43" i="12"/>
  <c r="V43" i="12"/>
  <c r="W43" i="12"/>
  <c r="G44" i="12"/>
  <c r="H44" i="12"/>
  <c r="L44" i="12"/>
  <c r="M44" i="12"/>
  <c r="Q44" i="12"/>
  <c r="R44" i="12"/>
  <c r="V44" i="12"/>
  <c r="W44" i="12"/>
  <c r="G45" i="12"/>
  <c r="H45" i="12"/>
  <c r="L45" i="12"/>
  <c r="M45" i="12"/>
  <c r="Q45" i="12"/>
  <c r="R45" i="12"/>
  <c r="V45" i="12"/>
  <c r="W45" i="12"/>
  <c r="G46" i="12"/>
  <c r="H46" i="12"/>
  <c r="L46" i="12"/>
  <c r="M46" i="12"/>
  <c r="Q46" i="12"/>
  <c r="R46" i="12"/>
  <c r="V46" i="12"/>
  <c r="W46" i="12"/>
  <c r="G47" i="12"/>
  <c r="H47" i="12"/>
  <c r="L47" i="12"/>
  <c r="M47" i="12"/>
  <c r="Q47" i="12"/>
  <c r="R47" i="12"/>
  <c r="V47" i="12"/>
  <c r="W47" i="12"/>
  <c r="G48" i="12"/>
  <c r="H48" i="12"/>
  <c r="L48" i="12"/>
  <c r="M48" i="12"/>
  <c r="Q48" i="12"/>
  <c r="R48" i="12"/>
  <c r="V48" i="12"/>
  <c r="W48" i="12"/>
  <c r="G49" i="12"/>
  <c r="H49" i="12"/>
  <c r="L49" i="12"/>
  <c r="M49" i="12"/>
  <c r="Q49" i="12"/>
  <c r="R49" i="12"/>
  <c r="V49" i="12"/>
  <c r="W49" i="12"/>
  <c r="G50" i="12"/>
  <c r="H50" i="12"/>
  <c r="L50" i="12"/>
  <c r="M50" i="12"/>
  <c r="Q50" i="12"/>
  <c r="R50" i="12"/>
  <c r="V50" i="12"/>
  <c r="W50" i="12"/>
  <c r="G51" i="12"/>
  <c r="H51" i="12"/>
  <c r="L51" i="12"/>
  <c r="M51" i="12"/>
  <c r="Q51" i="12"/>
  <c r="R51" i="12"/>
  <c r="V51" i="12"/>
  <c r="W51" i="12"/>
  <c r="G52" i="12"/>
  <c r="H52" i="12"/>
  <c r="L52" i="12"/>
  <c r="M52" i="12"/>
  <c r="Q52" i="12"/>
  <c r="R52" i="12"/>
  <c r="V52" i="12"/>
  <c r="W52" i="12"/>
  <c r="G53" i="12"/>
  <c r="H53" i="12"/>
  <c r="L53" i="12"/>
  <c r="M53" i="12"/>
  <c r="Q53" i="12"/>
  <c r="R53" i="12"/>
  <c r="V53" i="12"/>
  <c r="W53" i="12"/>
  <c r="G54" i="12"/>
  <c r="H54" i="12"/>
  <c r="L54" i="12"/>
  <c r="M54" i="12"/>
  <c r="Q54" i="12"/>
  <c r="R54" i="12"/>
  <c r="V54" i="12"/>
  <c r="W54" i="12"/>
  <c r="G55" i="12"/>
  <c r="H55" i="12"/>
  <c r="L55" i="12"/>
  <c r="M55" i="12"/>
  <c r="Q55" i="12"/>
  <c r="R55" i="12"/>
  <c r="V55" i="12"/>
  <c r="W55" i="12"/>
  <c r="G56" i="12"/>
  <c r="H56" i="12"/>
  <c r="L56" i="12"/>
  <c r="M56" i="12"/>
  <c r="Q56" i="12"/>
  <c r="R56" i="12"/>
  <c r="V56" i="12"/>
  <c r="W56" i="12"/>
  <c r="G57" i="12"/>
  <c r="H57" i="12"/>
  <c r="L57" i="12"/>
  <c r="M57" i="12"/>
  <c r="Q57" i="12"/>
  <c r="R57" i="12"/>
  <c r="V57" i="12"/>
  <c r="W57" i="12"/>
  <c r="G58" i="12"/>
  <c r="H58" i="12"/>
  <c r="L58" i="12"/>
  <c r="M58" i="12"/>
  <c r="Q58" i="12"/>
  <c r="R58" i="12"/>
  <c r="V58" i="12"/>
  <c r="W58" i="12"/>
  <c r="G59" i="12"/>
  <c r="H59" i="12"/>
  <c r="L59" i="12"/>
  <c r="M59" i="12"/>
  <c r="Q59" i="12"/>
  <c r="R59" i="12"/>
  <c r="V59" i="12"/>
  <c r="W59" i="12"/>
  <c r="G60" i="12"/>
  <c r="H60" i="12"/>
  <c r="L60" i="12"/>
  <c r="M60" i="12"/>
  <c r="Q60" i="12"/>
  <c r="R60" i="12"/>
  <c r="V60" i="12"/>
  <c r="W60" i="12"/>
  <c r="G61" i="12"/>
  <c r="H61" i="12"/>
  <c r="L61" i="12"/>
  <c r="M61" i="12"/>
  <c r="Q61" i="12"/>
  <c r="R61" i="12"/>
  <c r="V61" i="12"/>
  <c r="W61" i="12"/>
  <c r="G62" i="12"/>
  <c r="H62" i="12"/>
  <c r="L62" i="12"/>
  <c r="M62" i="12"/>
  <c r="Q62" i="12"/>
  <c r="R62" i="12"/>
  <c r="V62" i="12"/>
  <c r="W62" i="12"/>
  <c r="G63" i="12"/>
  <c r="H63" i="12"/>
  <c r="L63" i="12"/>
  <c r="M63" i="12"/>
  <c r="Q63" i="12"/>
  <c r="R63" i="12"/>
  <c r="V63" i="12"/>
  <c r="W63" i="12"/>
  <c r="G64" i="12"/>
  <c r="H64" i="12"/>
  <c r="L64" i="12"/>
  <c r="M64" i="12"/>
  <c r="Q64" i="12"/>
  <c r="R64" i="12"/>
  <c r="V64" i="12"/>
  <c r="W64" i="12"/>
  <c r="G65" i="12"/>
  <c r="H65" i="12"/>
  <c r="L65" i="12"/>
  <c r="M65" i="12"/>
  <c r="Q65" i="12"/>
  <c r="R65" i="12"/>
  <c r="V65" i="12"/>
  <c r="W65" i="12"/>
  <c r="G66" i="12"/>
  <c r="H66" i="12"/>
  <c r="L66" i="12"/>
  <c r="M66" i="12"/>
  <c r="Q66" i="12"/>
  <c r="R66" i="12"/>
  <c r="V66" i="12"/>
  <c r="W66" i="12"/>
  <c r="G67" i="12"/>
  <c r="H67" i="12"/>
  <c r="L67" i="12"/>
  <c r="M67" i="12"/>
  <c r="Q67" i="12"/>
  <c r="R67" i="12"/>
  <c r="V67" i="12"/>
  <c r="W67" i="12"/>
  <c r="G68" i="12"/>
  <c r="H68" i="12"/>
  <c r="L68" i="12"/>
  <c r="M68" i="12"/>
  <c r="Q68" i="12"/>
  <c r="R68" i="12"/>
  <c r="V68" i="12"/>
  <c r="W68" i="12"/>
  <c r="G69" i="12"/>
  <c r="H69" i="12"/>
  <c r="L69" i="12"/>
  <c r="M69" i="12"/>
  <c r="Q69" i="12"/>
  <c r="R69" i="12"/>
  <c r="V69" i="12"/>
  <c r="W69" i="12"/>
  <c r="G70" i="12"/>
  <c r="H70" i="12"/>
  <c r="L70" i="12"/>
  <c r="M70" i="12"/>
  <c r="Q70" i="12"/>
  <c r="R70" i="12"/>
  <c r="V70" i="12"/>
  <c r="W70" i="12"/>
  <c r="G71" i="12"/>
  <c r="H71" i="12"/>
  <c r="L71" i="12"/>
  <c r="M71" i="12"/>
  <c r="Q71" i="12"/>
  <c r="R71" i="12"/>
  <c r="V71" i="12"/>
  <c r="W71" i="12"/>
  <c r="G72" i="12"/>
  <c r="H72" i="12"/>
  <c r="L72" i="12"/>
  <c r="M72" i="12"/>
  <c r="Q72" i="12"/>
  <c r="R72" i="12"/>
  <c r="V72" i="12"/>
  <c r="W72" i="12"/>
  <c r="G73" i="12"/>
  <c r="H73" i="12"/>
  <c r="L73" i="12"/>
  <c r="M73" i="12"/>
  <c r="Q73" i="12"/>
  <c r="R73" i="12"/>
  <c r="V73" i="12"/>
  <c r="W73" i="12"/>
  <c r="G74" i="12"/>
  <c r="H74" i="12"/>
  <c r="L74" i="12"/>
  <c r="M74" i="12"/>
  <c r="Q74" i="12"/>
  <c r="R74" i="12"/>
  <c r="V74" i="12"/>
  <c r="W74" i="12"/>
  <c r="G75" i="12"/>
  <c r="H75" i="12"/>
  <c r="L75" i="12"/>
  <c r="M75" i="12"/>
  <c r="Q75" i="12"/>
  <c r="R75" i="12"/>
  <c r="V75" i="12"/>
  <c r="W75" i="12"/>
  <c r="G76" i="12"/>
  <c r="H76" i="12"/>
  <c r="L76" i="12"/>
  <c r="M76" i="12"/>
  <c r="Q76" i="12"/>
  <c r="R76" i="12"/>
  <c r="V76" i="12"/>
  <c r="W76" i="12"/>
  <c r="G77" i="12"/>
  <c r="H77" i="12"/>
  <c r="L77" i="12"/>
  <c r="M77" i="12"/>
  <c r="Q77" i="12"/>
  <c r="R77" i="12"/>
  <c r="V77" i="12"/>
  <c r="W77" i="12"/>
  <c r="G78" i="12"/>
  <c r="H78" i="12"/>
  <c r="L78" i="12"/>
  <c r="M78" i="12"/>
  <c r="Q78" i="12"/>
  <c r="R78" i="12"/>
  <c r="V78" i="12"/>
  <c r="W78" i="12"/>
  <c r="G79" i="12"/>
  <c r="H79" i="12"/>
  <c r="L79" i="12"/>
  <c r="M79" i="12"/>
  <c r="Q79" i="12"/>
  <c r="R79" i="12"/>
  <c r="V79" i="12"/>
  <c r="W79" i="12"/>
  <c r="G80" i="12"/>
  <c r="H80" i="12"/>
  <c r="L80" i="12"/>
  <c r="M80" i="12"/>
  <c r="Q80" i="12"/>
  <c r="R80" i="12"/>
  <c r="V80" i="12"/>
  <c r="W80" i="12"/>
  <c r="G81" i="12"/>
  <c r="H81" i="12"/>
  <c r="L81" i="12"/>
  <c r="M81" i="12"/>
  <c r="Q81" i="12"/>
  <c r="R81" i="12"/>
  <c r="V81" i="12"/>
  <c r="W81" i="12"/>
  <c r="G82" i="12"/>
  <c r="H82" i="12"/>
  <c r="L82" i="12"/>
  <c r="M82" i="12"/>
  <c r="Q82" i="12"/>
  <c r="R82" i="12"/>
  <c r="V82" i="12"/>
  <c r="W82" i="12"/>
  <c r="G83" i="12"/>
  <c r="H83" i="12"/>
  <c r="L83" i="12"/>
  <c r="M83" i="12"/>
  <c r="Q83" i="12"/>
  <c r="R83" i="12"/>
  <c r="V83" i="12"/>
  <c r="W83" i="12"/>
  <c r="G84" i="12"/>
  <c r="H84" i="12"/>
  <c r="L84" i="12"/>
  <c r="M84" i="12"/>
  <c r="Q84" i="12"/>
  <c r="R84" i="12"/>
  <c r="V84" i="12"/>
  <c r="W84" i="12"/>
  <c r="G85" i="12"/>
  <c r="H85" i="12"/>
  <c r="L85" i="12"/>
  <c r="M85" i="12"/>
  <c r="Q85" i="12"/>
  <c r="R85" i="12"/>
  <c r="V85" i="12"/>
  <c r="W85" i="12"/>
  <c r="G86" i="12"/>
  <c r="H86" i="12"/>
  <c r="L86" i="12"/>
  <c r="M86" i="12"/>
  <c r="Q86" i="12"/>
  <c r="R86" i="12"/>
  <c r="V86" i="12"/>
  <c r="W86" i="12"/>
  <c r="G87" i="12"/>
  <c r="H87" i="12"/>
  <c r="L87" i="12"/>
  <c r="M87" i="12"/>
  <c r="Q87" i="12"/>
  <c r="R87" i="12"/>
  <c r="V87" i="12"/>
  <c r="W87" i="12"/>
  <c r="G88" i="12"/>
  <c r="H88" i="12"/>
  <c r="L88" i="12"/>
  <c r="M88" i="12"/>
  <c r="Q88" i="12"/>
  <c r="R88" i="12"/>
  <c r="V88" i="12"/>
  <c r="W88" i="12"/>
  <c r="G89" i="12"/>
  <c r="H89" i="12"/>
  <c r="L89" i="12"/>
  <c r="M89" i="12"/>
  <c r="Q89" i="12"/>
  <c r="R89" i="12"/>
  <c r="V89" i="12"/>
  <c r="W89" i="12"/>
  <c r="G90" i="12"/>
  <c r="H90" i="12"/>
  <c r="L90" i="12"/>
  <c r="M90" i="12"/>
  <c r="Q90" i="12"/>
  <c r="R90" i="12"/>
  <c r="V90" i="12"/>
  <c r="W90" i="12"/>
  <c r="G91" i="12"/>
  <c r="H91" i="12"/>
  <c r="L91" i="12"/>
  <c r="M91" i="12"/>
  <c r="Q91" i="12"/>
  <c r="R91" i="12"/>
  <c r="V91" i="12"/>
  <c r="W91" i="12"/>
  <c r="G92" i="12"/>
  <c r="H92" i="12"/>
  <c r="L92" i="12"/>
  <c r="M92" i="12"/>
  <c r="Q92" i="12"/>
  <c r="R92" i="12"/>
  <c r="V92" i="12"/>
  <c r="W92" i="12"/>
  <c r="G93" i="12"/>
  <c r="H93" i="12"/>
  <c r="L93" i="12"/>
  <c r="M93" i="12"/>
  <c r="Q93" i="12"/>
  <c r="R93" i="12"/>
  <c r="V93" i="12"/>
  <c r="W93" i="12"/>
  <c r="G94" i="12"/>
  <c r="H94" i="12"/>
  <c r="L94" i="12"/>
  <c r="M94" i="12"/>
  <c r="Q94" i="12"/>
  <c r="R94" i="12"/>
  <c r="V94" i="12"/>
  <c r="W94" i="12"/>
  <c r="G95" i="12"/>
  <c r="H95" i="12"/>
  <c r="L95" i="12"/>
  <c r="M95" i="12"/>
  <c r="Q95" i="12"/>
  <c r="R95" i="12"/>
  <c r="V95" i="12"/>
  <c r="W95" i="12"/>
  <c r="G96" i="12"/>
  <c r="H96" i="12"/>
  <c r="L96" i="12"/>
  <c r="M96" i="12"/>
  <c r="Q96" i="12"/>
  <c r="R96" i="12"/>
  <c r="V96" i="12"/>
  <c r="W96" i="12"/>
  <c r="G97" i="12"/>
  <c r="H97" i="12"/>
  <c r="L97" i="12"/>
  <c r="M97" i="12"/>
  <c r="Q97" i="12"/>
  <c r="R97" i="12"/>
  <c r="V97" i="12"/>
  <c r="W97" i="12"/>
  <c r="G98" i="12"/>
  <c r="H98" i="12"/>
  <c r="L98" i="12"/>
  <c r="M98" i="12"/>
  <c r="Q98" i="12"/>
  <c r="R98" i="12"/>
  <c r="V98" i="12"/>
  <c r="W98" i="12"/>
  <c r="G99" i="12"/>
  <c r="H99" i="12"/>
  <c r="L99" i="12"/>
  <c r="M99" i="12"/>
  <c r="Q99" i="12"/>
  <c r="R99" i="12"/>
  <c r="V99" i="12"/>
  <c r="W99" i="12"/>
  <c r="G100" i="12"/>
  <c r="H100" i="12"/>
  <c r="L100" i="12"/>
  <c r="M100" i="12"/>
  <c r="Q100" i="12"/>
  <c r="R100" i="12"/>
  <c r="V100" i="12"/>
  <c r="W100" i="12"/>
  <c r="G101" i="12"/>
  <c r="H101" i="12"/>
  <c r="L101" i="12"/>
  <c r="M101" i="12"/>
  <c r="Q101" i="12"/>
  <c r="R101" i="12"/>
  <c r="V101" i="12"/>
  <c r="W101" i="12"/>
  <c r="G102" i="12"/>
  <c r="H102" i="12"/>
  <c r="L102" i="12"/>
  <c r="M102" i="12"/>
  <c r="Q102" i="12"/>
  <c r="R102" i="12"/>
  <c r="V102" i="12"/>
  <c r="W102" i="12"/>
  <c r="G103" i="12"/>
  <c r="H103" i="12"/>
  <c r="L103" i="12"/>
  <c r="M103" i="12"/>
  <c r="Q103" i="12"/>
  <c r="R103" i="12"/>
  <c r="V103" i="12"/>
  <c r="W103" i="12"/>
  <c r="G104" i="12"/>
  <c r="H104" i="12"/>
  <c r="L104" i="12"/>
  <c r="M104" i="12"/>
  <c r="Q104" i="12"/>
  <c r="R104" i="12"/>
  <c r="V104" i="12"/>
  <c r="W104" i="12"/>
  <c r="G105" i="12"/>
  <c r="H105" i="12"/>
  <c r="L105" i="12"/>
  <c r="M105" i="12"/>
  <c r="Q105" i="12"/>
  <c r="R105" i="12"/>
  <c r="V105" i="12"/>
  <c r="W105" i="12"/>
  <c r="G106" i="12"/>
  <c r="H106" i="12"/>
  <c r="L106" i="12"/>
  <c r="M106" i="12"/>
  <c r="Q106" i="12"/>
  <c r="R106" i="12"/>
  <c r="V106" i="12"/>
  <c r="W106" i="12"/>
  <c r="G107" i="12"/>
  <c r="H107" i="12"/>
  <c r="L107" i="12"/>
  <c r="M107" i="12"/>
  <c r="Q107" i="12"/>
  <c r="R107" i="12"/>
  <c r="V107" i="12"/>
  <c r="W107" i="12"/>
  <c r="G108" i="12"/>
  <c r="H108" i="12"/>
  <c r="L108" i="12"/>
  <c r="M108" i="12"/>
  <c r="Q108" i="12"/>
  <c r="R108" i="12"/>
  <c r="V108" i="12"/>
  <c r="W108" i="12"/>
  <c r="G109" i="12"/>
  <c r="H109" i="12"/>
  <c r="L109" i="12"/>
  <c r="M109" i="12"/>
  <c r="Q109" i="12"/>
  <c r="R109" i="12"/>
  <c r="V109" i="12"/>
  <c r="W109" i="12"/>
  <c r="G110" i="12"/>
  <c r="H110" i="12"/>
  <c r="L110" i="12"/>
  <c r="M110" i="12"/>
  <c r="Q110" i="12"/>
  <c r="R110" i="12"/>
  <c r="V110" i="12"/>
  <c r="W110" i="12"/>
  <c r="G111" i="12"/>
  <c r="H111" i="12"/>
  <c r="L111" i="12"/>
  <c r="M111" i="12"/>
  <c r="Q111" i="12"/>
  <c r="R111" i="12"/>
  <c r="V111" i="12"/>
  <c r="W111" i="12"/>
  <c r="G112" i="12"/>
  <c r="H112" i="12"/>
  <c r="L112" i="12"/>
  <c r="M112" i="12"/>
  <c r="Q112" i="12"/>
  <c r="R112" i="12"/>
  <c r="V112" i="12"/>
  <c r="W112" i="12"/>
  <c r="G113" i="12"/>
  <c r="H113" i="12"/>
  <c r="L113" i="12"/>
  <c r="M113" i="12"/>
  <c r="Q113" i="12"/>
  <c r="R113" i="12"/>
  <c r="V113" i="12"/>
  <c r="W113" i="12"/>
  <c r="G114" i="12"/>
  <c r="H114" i="12"/>
  <c r="L114" i="12"/>
  <c r="M114" i="12"/>
  <c r="Q114" i="12"/>
  <c r="R114" i="12"/>
  <c r="V114" i="12"/>
  <c r="W114" i="12"/>
  <c r="G115" i="12"/>
  <c r="H115" i="12"/>
  <c r="L115" i="12"/>
  <c r="M115" i="12"/>
  <c r="Q115" i="12"/>
  <c r="R115" i="12"/>
  <c r="V115" i="12"/>
  <c r="W115" i="12"/>
  <c r="G116" i="12"/>
  <c r="H116" i="12"/>
  <c r="L116" i="12"/>
  <c r="M116" i="12"/>
  <c r="Q116" i="12"/>
  <c r="R116" i="12"/>
  <c r="V116" i="12"/>
  <c r="W116" i="12"/>
  <c r="G117" i="12"/>
  <c r="H117" i="12"/>
  <c r="L117" i="12"/>
  <c r="M117" i="12"/>
  <c r="Q117" i="12"/>
  <c r="R117" i="12"/>
  <c r="V117" i="12"/>
  <c r="W117" i="12"/>
  <c r="G118" i="12"/>
  <c r="H118" i="12"/>
  <c r="L118" i="12"/>
  <c r="M118" i="12"/>
  <c r="Q118" i="12"/>
  <c r="R118" i="12"/>
  <c r="V118" i="12"/>
  <c r="W118" i="12"/>
  <c r="G119" i="12"/>
  <c r="H119" i="12"/>
  <c r="L119" i="12"/>
  <c r="M119" i="12"/>
  <c r="Q119" i="12"/>
  <c r="R119" i="12"/>
  <c r="V119" i="12"/>
  <c r="W119" i="12"/>
  <c r="G120" i="12"/>
  <c r="H120" i="12"/>
  <c r="L120" i="12"/>
  <c r="M120" i="12"/>
  <c r="Q120" i="12"/>
  <c r="R120" i="12"/>
  <c r="V120" i="12"/>
  <c r="W120" i="12"/>
  <c r="G121" i="12"/>
  <c r="H121" i="12"/>
  <c r="L121" i="12"/>
  <c r="M121" i="12"/>
  <c r="Q121" i="12"/>
  <c r="R121" i="12"/>
  <c r="V121" i="12"/>
  <c r="W121" i="12"/>
  <c r="G122" i="12"/>
  <c r="H122" i="12"/>
  <c r="L122" i="12"/>
  <c r="M122" i="12"/>
  <c r="Q122" i="12"/>
  <c r="R122" i="12"/>
  <c r="V122" i="12"/>
  <c r="W122" i="12"/>
  <c r="G123" i="12"/>
  <c r="H123" i="12"/>
  <c r="L123" i="12"/>
  <c r="M123" i="12"/>
  <c r="Q123" i="12"/>
  <c r="R123" i="12"/>
  <c r="V123" i="12"/>
  <c r="W123" i="12"/>
  <c r="G124" i="12"/>
  <c r="H124" i="12"/>
  <c r="L124" i="12"/>
  <c r="M124" i="12"/>
  <c r="Q124" i="12"/>
  <c r="R124" i="12"/>
  <c r="V124" i="12"/>
  <c r="W124" i="12"/>
  <c r="G125" i="12"/>
  <c r="H125" i="12"/>
  <c r="L125" i="12"/>
  <c r="M125" i="12"/>
  <c r="Q125" i="12"/>
  <c r="R125" i="12"/>
  <c r="V125" i="12"/>
  <c r="W125" i="12"/>
  <c r="G126" i="12"/>
  <c r="H126" i="12"/>
  <c r="L126" i="12"/>
  <c r="M126" i="12"/>
  <c r="Q126" i="12"/>
  <c r="R126" i="12"/>
  <c r="V126" i="12"/>
  <c r="W126" i="12"/>
  <c r="G127" i="12"/>
  <c r="H127" i="12"/>
  <c r="L127" i="12"/>
  <c r="M127" i="12"/>
  <c r="Q127" i="12"/>
  <c r="R127" i="12"/>
  <c r="V127" i="12"/>
  <c r="W127" i="12"/>
  <c r="G128" i="12"/>
  <c r="H128" i="12"/>
  <c r="L128" i="12"/>
  <c r="M128" i="12"/>
  <c r="Q128" i="12"/>
  <c r="R128" i="12"/>
  <c r="V128" i="12"/>
  <c r="W128" i="12"/>
  <c r="G129" i="12"/>
  <c r="H129" i="12"/>
  <c r="L129" i="12"/>
  <c r="M129" i="12"/>
  <c r="Q129" i="12"/>
  <c r="R129" i="12"/>
  <c r="V129" i="12"/>
  <c r="W129" i="12"/>
  <c r="G130" i="12"/>
  <c r="H130" i="12"/>
  <c r="L130" i="12"/>
  <c r="M130" i="12"/>
  <c r="Q130" i="12"/>
  <c r="R130" i="12"/>
  <c r="V130" i="12"/>
  <c r="W130" i="12"/>
  <c r="G131" i="12"/>
  <c r="H131" i="12"/>
  <c r="L131" i="12"/>
  <c r="M131" i="12"/>
  <c r="Q131" i="12"/>
  <c r="R131" i="12"/>
  <c r="V131" i="12"/>
  <c r="W131" i="12"/>
  <c r="G132" i="12"/>
  <c r="H132" i="12"/>
  <c r="L132" i="12"/>
  <c r="M132" i="12"/>
  <c r="Q132" i="12"/>
  <c r="R132" i="12"/>
  <c r="V132" i="12"/>
  <c r="W132" i="12"/>
  <c r="G133" i="12"/>
  <c r="H133" i="12"/>
  <c r="L133" i="12"/>
  <c r="M133" i="12"/>
  <c r="Q133" i="12"/>
  <c r="R133" i="12"/>
  <c r="V133" i="12"/>
  <c r="W133" i="12"/>
  <c r="G134" i="12"/>
  <c r="H134" i="12"/>
  <c r="L134" i="12"/>
  <c r="M134" i="12"/>
  <c r="Q134" i="12"/>
  <c r="R134" i="12"/>
  <c r="V134" i="12"/>
  <c r="W134" i="12"/>
  <c r="G8" i="11" l="1"/>
  <c r="W8" i="11" s="1"/>
  <c r="H8" i="11"/>
  <c r="L8" i="11"/>
  <c r="M8" i="11"/>
  <c r="Q8" i="11"/>
  <c r="Q6" i="11" s="1"/>
  <c r="R8" i="11"/>
  <c r="V8" i="11"/>
  <c r="G9" i="11"/>
  <c r="W9" i="11" s="1"/>
  <c r="H9" i="11"/>
  <c r="L9" i="11"/>
  <c r="M9" i="11"/>
  <c r="Q9" i="11"/>
  <c r="R9" i="11"/>
  <c r="V9" i="11"/>
  <c r="G10" i="11"/>
  <c r="W10" i="11" s="1"/>
  <c r="H10" i="11"/>
  <c r="L10" i="11"/>
  <c r="M10" i="11"/>
  <c r="Q10" i="11"/>
  <c r="R10" i="11"/>
  <c r="V10" i="11"/>
  <c r="G11" i="11"/>
  <c r="W11" i="11" s="1"/>
  <c r="H11" i="11"/>
  <c r="L11" i="11"/>
  <c r="M11" i="11"/>
  <c r="Q11" i="11"/>
  <c r="R11" i="11"/>
  <c r="V11" i="11"/>
  <c r="G12" i="11"/>
  <c r="W12" i="11" s="1"/>
  <c r="H12" i="11"/>
  <c r="L12" i="11"/>
  <c r="M12" i="11"/>
  <c r="Q12" i="11"/>
  <c r="R12" i="11"/>
  <c r="V12" i="11"/>
  <c r="G13" i="11"/>
  <c r="W13" i="11" s="1"/>
  <c r="H13" i="11"/>
  <c r="L13" i="11"/>
  <c r="M13" i="11"/>
  <c r="Q13" i="11"/>
  <c r="R13" i="11"/>
  <c r="V13" i="11"/>
  <c r="G14" i="11"/>
  <c r="W14" i="11" s="1"/>
  <c r="H14" i="11"/>
  <c r="L14" i="11"/>
  <c r="M14" i="11"/>
  <c r="Q14" i="11"/>
  <c r="R14" i="11"/>
  <c r="V14" i="11"/>
  <c r="G15" i="11"/>
  <c r="W15" i="11" s="1"/>
  <c r="H15" i="11"/>
  <c r="L15" i="11"/>
  <c r="M15" i="11"/>
  <c r="Q15" i="11"/>
  <c r="R15" i="11"/>
  <c r="V15" i="11"/>
  <c r="G16" i="11"/>
  <c r="W16" i="11" s="1"/>
  <c r="H16" i="11"/>
  <c r="L16" i="11"/>
  <c r="M16" i="11"/>
  <c r="Q16" i="11"/>
  <c r="R16" i="11"/>
  <c r="V16" i="11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8" i="9"/>
  <c r="H8" i="9"/>
  <c r="L8" i="9"/>
  <c r="M8" i="9"/>
  <c r="Q8" i="9"/>
  <c r="R8" i="9"/>
  <c r="V8" i="9"/>
  <c r="W8" i="9"/>
  <c r="G9" i="9"/>
  <c r="H9" i="9"/>
  <c r="L9" i="9"/>
  <c r="M9" i="9"/>
  <c r="Q9" i="9"/>
  <c r="R9" i="9"/>
  <c r="V9" i="9"/>
  <c r="W9" i="9"/>
  <c r="G10" i="9"/>
  <c r="H10" i="9"/>
  <c r="L10" i="9"/>
  <c r="M10" i="9"/>
  <c r="Q10" i="9"/>
  <c r="R10" i="9"/>
  <c r="V10" i="9"/>
  <c r="W10" i="9"/>
  <c r="G11" i="9"/>
  <c r="H11" i="9"/>
  <c r="L11" i="9"/>
  <c r="M11" i="9"/>
  <c r="Q11" i="9"/>
  <c r="R11" i="9"/>
  <c r="V11" i="9"/>
  <c r="W11" i="9"/>
  <c r="G12" i="9"/>
  <c r="H12" i="9"/>
  <c r="L12" i="9"/>
  <c r="M12" i="9"/>
  <c r="Q12" i="9"/>
  <c r="R12" i="9"/>
  <c r="V12" i="9"/>
  <c r="W12" i="9"/>
  <c r="G13" i="9"/>
  <c r="H13" i="9"/>
  <c r="L13" i="9"/>
  <c r="M13" i="9"/>
  <c r="Q13" i="9"/>
  <c r="R13" i="9"/>
  <c r="V13" i="9"/>
  <c r="W13" i="9"/>
  <c r="G14" i="9"/>
  <c r="H14" i="9"/>
  <c r="L14" i="9"/>
  <c r="M14" i="9"/>
  <c r="Q14" i="9"/>
  <c r="R14" i="9"/>
  <c r="V14" i="9"/>
  <c r="W14" i="9"/>
  <c r="G15" i="9"/>
  <c r="H15" i="9"/>
  <c r="L15" i="9"/>
  <c r="M15" i="9"/>
  <c r="Q15" i="9"/>
  <c r="R15" i="9"/>
  <c r="V15" i="9"/>
  <c r="W15" i="9"/>
  <c r="G16" i="9"/>
  <c r="H16" i="9"/>
  <c r="L16" i="9"/>
  <c r="M16" i="9"/>
  <c r="Q16" i="9"/>
  <c r="R16" i="9"/>
  <c r="V16" i="9"/>
  <c r="W16" i="9"/>
  <c r="G17" i="9"/>
  <c r="H17" i="9"/>
  <c r="L17" i="9"/>
  <c r="M17" i="9"/>
  <c r="Q17" i="9"/>
  <c r="R17" i="9"/>
  <c r="V17" i="9"/>
  <c r="W17" i="9"/>
  <c r="G18" i="9"/>
  <c r="H18" i="9"/>
  <c r="L18" i="9"/>
  <c r="M18" i="9"/>
  <c r="Q18" i="9"/>
  <c r="R18" i="9"/>
  <c r="V18" i="9"/>
  <c r="W18" i="9"/>
  <c r="G19" i="9"/>
  <c r="H19" i="9"/>
  <c r="L19" i="9"/>
  <c r="M19" i="9"/>
  <c r="Q19" i="9"/>
  <c r="R19" i="9"/>
  <c r="V19" i="9"/>
  <c r="W19" i="9"/>
  <c r="G20" i="9"/>
  <c r="H20" i="9"/>
  <c r="L20" i="9"/>
  <c r="M20" i="9"/>
  <c r="Q20" i="9"/>
  <c r="R20" i="9"/>
  <c r="V20" i="9"/>
  <c r="W20" i="9"/>
  <c r="G21" i="9"/>
  <c r="H21" i="9"/>
  <c r="L21" i="9"/>
  <c r="M21" i="9"/>
  <c r="Q21" i="9"/>
  <c r="R21" i="9"/>
  <c r="V21" i="9"/>
  <c r="W21" i="9"/>
  <c r="G22" i="9"/>
  <c r="H22" i="9"/>
  <c r="L22" i="9"/>
  <c r="M22" i="9"/>
  <c r="Q22" i="9"/>
  <c r="R22" i="9"/>
  <c r="V22" i="9"/>
  <c r="W22" i="9"/>
  <c r="G8" i="7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8" i="6"/>
  <c r="H8" i="6"/>
  <c r="L8" i="6"/>
  <c r="M8" i="6"/>
  <c r="Q8" i="6"/>
  <c r="R8" i="6"/>
  <c r="V8" i="6"/>
  <c r="W8" i="6"/>
  <c r="G9" i="6"/>
  <c r="H9" i="6"/>
  <c r="L9" i="6"/>
  <c r="M9" i="6"/>
  <c r="Q9" i="6"/>
  <c r="R9" i="6"/>
  <c r="V9" i="6"/>
  <c r="W9" i="6"/>
  <c r="G10" i="6"/>
  <c r="H10" i="6"/>
  <c r="L10" i="6"/>
  <c r="M10" i="6"/>
  <c r="Q10" i="6"/>
  <c r="R10" i="6"/>
  <c r="V10" i="6"/>
  <c r="W10" i="6"/>
  <c r="G11" i="6"/>
  <c r="H11" i="6"/>
  <c r="L11" i="6"/>
  <c r="M11" i="6"/>
  <c r="Q11" i="6"/>
  <c r="R11" i="6"/>
  <c r="V11" i="6"/>
  <c r="W11" i="6"/>
  <c r="G12" i="6"/>
  <c r="H12" i="6"/>
  <c r="L12" i="6"/>
  <c r="M12" i="6"/>
  <c r="Q12" i="6"/>
  <c r="R12" i="6"/>
  <c r="V12" i="6"/>
  <c r="W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/>
  <c r="G15" i="6"/>
  <c r="H15" i="6"/>
  <c r="L15" i="6"/>
  <c r="M15" i="6"/>
  <c r="Q15" i="6"/>
  <c r="R15" i="6"/>
  <c r="V15" i="6"/>
  <c r="W15" i="6"/>
  <c r="G16" i="6"/>
  <c r="H16" i="6"/>
  <c r="L16" i="6"/>
  <c r="M16" i="6"/>
  <c r="Q16" i="6"/>
  <c r="R16" i="6"/>
  <c r="V16" i="6"/>
  <c r="W16" i="6"/>
  <c r="G17" i="6"/>
  <c r="H17" i="6"/>
  <c r="L17" i="6"/>
  <c r="M17" i="6"/>
  <c r="Q17" i="6"/>
  <c r="R17" i="6"/>
  <c r="V17" i="6"/>
  <c r="W17" i="6"/>
  <c r="B12" i="12"/>
  <c r="B11" i="12"/>
  <c r="B10" i="12"/>
  <c r="B9" i="12"/>
  <c r="B8" i="12"/>
  <c r="B7" i="12"/>
  <c r="B12" i="11"/>
  <c r="B11" i="11"/>
  <c r="B10" i="11"/>
  <c r="B9" i="11"/>
  <c r="B8" i="11"/>
  <c r="B7" i="11"/>
  <c r="B12" i="10"/>
  <c r="B11" i="10"/>
  <c r="B10" i="10"/>
  <c r="B9" i="10"/>
  <c r="B8" i="10"/>
  <c r="B7" i="10"/>
  <c r="B12" i="9"/>
  <c r="B11" i="9"/>
  <c r="B10" i="9"/>
  <c r="B9" i="9"/>
  <c r="B8" i="9"/>
  <c r="B7" i="9"/>
  <c r="B12" i="7"/>
  <c r="B11" i="7"/>
  <c r="B10" i="7"/>
  <c r="B9" i="7"/>
  <c r="B8" i="7"/>
  <c r="B7" i="7"/>
  <c r="B12" i="6"/>
  <c r="B9" i="6"/>
  <c r="B10" i="6"/>
  <c r="B11" i="6"/>
  <c r="V7" i="12"/>
  <c r="R7" i="12"/>
  <c r="Q7" i="12"/>
  <c r="M7" i="12"/>
  <c r="L7" i="12"/>
  <c r="H7" i="12"/>
  <c r="G7" i="12"/>
  <c r="W7" i="12" s="1"/>
  <c r="W6" i="12" s="1"/>
  <c r="V6" i="12"/>
  <c r="Q6" i="12"/>
  <c r="L6" i="12"/>
  <c r="V7" i="11"/>
  <c r="R7" i="11"/>
  <c r="Q7" i="11"/>
  <c r="M7" i="11"/>
  <c r="L7" i="11"/>
  <c r="H7" i="11"/>
  <c r="G7" i="11"/>
  <c r="W7" i="11" s="1"/>
  <c r="V6" i="11"/>
  <c r="L6" i="11"/>
  <c r="V7" i="10"/>
  <c r="R7" i="10"/>
  <c r="Q7" i="10"/>
  <c r="M7" i="10"/>
  <c r="L7" i="10"/>
  <c r="H7" i="10"/>
  <c r="G7" i="10"/>
  <c r="W7" i="10" s="1"/>
  <c r="V6" i="10"/>
  <c r="Q6" i="10"/>
  <c r="L6" i="10"/>
  <c r="V7" i="9"/>
  <c r="V6" i="9" s="1"/>
  <c r="R7" i="9"/>
  <c r="Q7" i="9"/>
  <c r="Q6" i="9" s="1"/>
  <c r="M7" i="9"/>
  <c r="L7" i="9"/>
  <c r="L6" i="9" s="1"/>
  <c r="H7" i="9"/>
  <c r="G7" i="9"/>
  <c r="W7" i="9" s="1"/>
  <c r="W6" i="9" s="1"/>
  <c r="G6" i="9"/>
  <c r="F11" i="2"/>
  <c r="F12" i="2"/>
  <c r="F13" i="2"/>
  <c r="F14" i="2"/>
  <c r="F15" i="2"/>
  <c r="W6" i="11" l="1"/>
  <c r="W6" i="10"/>
  <c r="G6" i="12"/>
  <c r="G6" i="11"/>
  <c r="G6" i="10"/>
  <c r="B8" i="6" l="1"/>
  <c r="B7" i="6"/>
  <c r="V7" i="7" l="1"/>
  <c r="V6" i="7" s="1"/>
  <c r="R7" i="7"/>
  <c r="Q7" i="7"/>
  <c r="M7" i="7"/>
  <c r="L7" i="7"/>
  <c r="H7" i="7"/>
  <c r="G7" i="7"/>
  <c r="V7" i="6"/>
  <c r="R7" i="6"/>
  <c r="Q7" i="6"/>
  <c r="M7" i="6"/>
  <c r="L7" i="6"/>
  <c r="H7" i="6"/>
  <c r="G7" i="6"/>
  <c r="D5" i="5"/>
  <c r="E5" i="5"/>
  <c r="F5" i="5"/>
  <c r="G5" i="5"/>
  <c r="H5" i="5"/>
  <c r="I5" i="5"/>
  <c r="C5" i="5"/>
  <c r="F10" i="2"/>
  <c r="H9" i="2"/>
  <c r="W7" i="7" l="1"/>
  <c r="V6" i="6"/>
  <c r="W7" i="6"/>
  <c r="Q6" i="6"/>
  <c r="L6" i="6"/>
  <c r="Q6" i="7"/>
  <c r="F7" i="2"/>
  <c r="L6" i="7"/>
  <c r="G6" i="7"/>
  <c r="G6" i="6"/>
  <c r="K5" i="5"/>
  <c r="C6" i="2" s="1"/>
  <c r="W6" i="6" l="1"/>
  <c r="W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<sst xmlns="http://schemas.openxmlformats.org/spreadsheetml/2006/main" count="1035" uniqueCount="281">
  <si>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</si>
  <si>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</si>
  <si>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</si>
  <si>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</si>
  <si>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</si>
  <si>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</si>
  <si>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</si>
  <si>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</si>
  <si>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</si>
  <si>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</si>
  <si>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</si>
  <si>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</si>
  <si>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</si>
  <si>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</si>
  <si>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</si>
  <si>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</si>
  <si>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</si>
  <si>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</si>
  <si>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</si>
  <si>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</si>
  <si>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</si>
  <si>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</si>
  <si>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</si>
  <si>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</si>
  <si>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</si>
  <si>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</si>
  <si>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</si>
  <si>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</si>
  <si>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</si>
  <si>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</si>
  <si>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</si>
  <si>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</si>
  <si>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</si>
  <si>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</si>
  <si>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</si>
  <si>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</si>
  <si>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</si>
  <si>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</si>
  <si>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</si>
  <si>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</si>
  <si>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</si>
  <si>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</si>
  <si>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</si>
  <si>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</si>
  <si>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</si>
  <si>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</si>
  <si>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</si>
  <si>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</si>
  <si>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</si>
  <si>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</si>
  <si>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</si>
  <si>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</si>
  <si>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</si>
  <si>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</si>
  <si>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</si>
  <si>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</si>
  <si>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</si>
  <si>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</si>
  <si>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</si>
  <si>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</si>
  <si>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</si>
  <si>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</si>
  <si>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</si>
  <si>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</si>
  <si>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</si>
  <si>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</si>
  <si>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</si>
  <si>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</si>
  <si>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</si>
  <si>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</si>
  <si>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</si>
  <si>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</si>
  <si>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</si>
  <si>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</si>
  <si>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</si>
  <si>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</si>
  <si>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</si>
  <si>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</si>
  <si>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</si>
  <si>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</si>
  <si>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</si>
  <si>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</si>
  <si>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</si>
  <si>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</si>
  <si>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</si>
  <si>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</si>
  <si>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</si>
  <si>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>Língua Portuguesa</t>
  </si>
  <si>
    <t xml:space="preserve">Raciocínio Lógico </t>
  </si>
  <si>
    <t xml:space="preserve">Noções de Informática </t>
  </si>
  <si>
    <t>Legislação Aplicada à EBSERH</t>
  </si>
  <si>
    <t xml:space="preserve">Legislação Aplicada ao Sus </t>
  </si>
  <si>
    <t xml:space="preserve">Conhecimentos Específicos </t>
  </si>
  <si>
    <t>CE</t>
  </si>
  <si>
    <t>1. Compreensão e interpretação de textos.</t>
  </si>
  <si>
    <t>2. Tipologia textual e gêneros textuais.</t>
  </si>
  <si>
    <t>3. Ortografia oficial.</t>
  </si>
  <si>
    <t>4. Acentuação gráfica.</t>
  </si>
  <si>
    <t>5. Classes de palavras.</t>
  </si>
  <si>
    <t>6. Uso do sinal indicativo de crase.</t>
  </si>
  <si>
    <t>7. Sintaxe da oração e do período.</t>
  </si>
  <si>
    <t>8. Pontuação.</t>
  </si>
  <si>
    <t>9. Concordância nominal e verbal.</t>
  </si>
  <si>
    <t>10. Regência nominal e verbal.</t>
  </si>
  <si>
    <t>11. Significação das palavras.</t>
  </si>
  <si>
    <t>1. Noções de Lógica.</t>
  </si>
  <si>
    <t>2. Diagramas Lógicos: conjuntos e elementos.</t>
  </si>
  <si>
    <t>3. Lógica da argumentação.</t>
  </si>
  <si>
    <t>4. Tipos de Raciocínio.</t>
  </si>
  <si>
    <t>5. Conectivos Lógicos.</t>
  </si>
  <si>
    <t>6. Proposições lógicas simples e compostas.</t>
  </si>
  <si>
    <t>7. Elementos de teoria dos conjuntos, análise combinatória e probabilidade.</t>
  </si>
  <si>
    <t>8. Resolução de problemas com frações, conjuntos, porcentagens e sequências com números, figuras, palavras.</t>
  </si>
  <si>
    <t>1. Internet e Aplicativos.</t>
  </si>
  <si>
    <t>2. Ferramentas de busca.</t>
  </si>
  <si>
    <t>3. Navegadores (Browser).</t>
  </si>
  <si>
    <t>4. Redes de Computadores.</t>
  </si>
  <si>
    <t>5. Criptografia.</t>
  </si>
  <si>
    <t>6. Sistema Operacional e Software.</t>
  </si>
  <si>
    <t>7. Hardware.</t>
  </si>
  <si>
    <t>8. Correios Eletrônicos.</t>
  </si>
  <si>
    <t>9. Programa Antivírus e Firewall.</t>
  </si>
  <si>
    <t>10. Editores de Apresentação.</t>
  </si>
  <si>
    <t>11. Editores de Planilhas.</t>
  </si>
  <si>
    <t>12. Editores de Texto.</t>
  </si>
  <si>
    <t>13. Segurança da Informação.</t>
  </si>
  <si>
    <t>14. Extensão de Arquivo.</t>
  </si>
  <si>
    <t>15. Teclas de Atalho.</t>
  </si>
  <si>
    <t>16. Pacote Microsoft Office.</t>
  </si>
  <si>
    <t>1. Lei Federal nº 12.550, de 15 de dezembro de 2011.</t>
  </si>
  <si>
    <t>2. Decreto nº 7.661, de 28 de dezembro de 2011.</t>
  </si>
  <si>
    <t>3. Regimento Interno da EBSERH - 3ª revisão (2016).</t>
  </si>
  <si>
    <t>4. Código de Ética e Conduta da Ebserh - Princípios Éticos e Compromissos de Conduta - 1ª edição – 2017.</t>
  </si>
  <si>
    <t>5. Estatuto Social da EBSERH, aprovado em 29/06/2018.</t>
  </si>
  <si>
    <t>1. Evolução histórica da organização do sistema de saúde no Brasil e a construção do Sistema Único de Saúde (SUS) – princípios, diretrizes e arcabouço legal.</t>
  </si>
  <si>
    <t>2. Controle social no SUS.</t>
  </si>
  <si>
    <t>3. Resolução 453/2012 do Conselho Nacional da Saúde.</t>
  </si>
  <si>
    <t>4. Constituição Federal 1988, Título VIII - artigos de 194 a 200.</t>
  </si>
  <si>
    <t>5. Lei Orgânica da Saúde - Lei n º 8.080/1990, Lei nº 8.142/1990 e Decreto Presidencial nº 7.508, de 28 de junho de 2011.</t>
  </si>
  <si>
    <t>6. Determinantes sociais da saúde.</t>
  </si>
  <si>
    <t>7. Sistemas de informação em saúde.</t>
  </si>
  <si>
    <t>8. RDC nº 63, de 25 de novembro de 2011 que dispõe sobre os Requisitos de Boas Práticas de Funcionamento para os Serviços de Saúde.</t>
  </si>
  <si>
    <t>9. Resolução CNS nº 553, de 9 de agosto de 2017, que dispõe sobre a carta dos direitos e deveres da pessoa usuária da saúde.</t>
  </si>
  <si>
    <t>10. RDC nº 36, de 25 de julho de 2013 que institui ações para a segurança do paciente em serviços de saúde e dá outras providências.</t>
  </si>
  <si>
    <t>EDITAL N° 01/2019 - EBSERH</t>
  </si>
  <si>
    <t xml:space="preserve">Hospital Universitário de Uberlândia </t>
  </si>
  <si>
    <t>VUNESP</t>
  </si>
  <si>
    <t xml:space="preserve"> Diversos </t>
  </si>
  <si>
    <t>Até 10.350,46</t>
  </si>
  <si>
    <t>9 de fevereiro 2020</t>
  </si>
  <si>
    <t>5/11/2019 até 10/12/2019</t>
  </si>
  <si>
    <t>Níveis Médio, Técnico e Superior</t>
  </si>
  <si>
    <t>R$ 80 R$ 180</t>
  </si>
  <si>
    <t>1 Lei nº 6.404/1976, suas alterações e legislação complementar.</t>
  </si>
  <si>
    <t>2 Lei nº 11.638/2007 suas alterações e legislação complementar.</t>
  </si>
  <si>
    <t>3 Lei nº 11.941/2009 suas alterações e legislação complementar.</t>
  </si>
  <si>
    <t>4 Lei nº 12.249/2010 suas alterações e legislação complementar.</t>
  </si>
  <si>
    <t>5 Pronunciamentos do Comitê de Pronunciamentos Contábeis (CPC).</t>
  </si>
  <si>
    <t>6 Princípios fundamentais de contabilidade.</t>
  </si>
  <si>
    <t>7 Elaboração de demonstrações contábeis pela legislação societária, pelos princípios fundamentais da contabilidade e pronunciamentos contábeis do Comitê de Pronunciamentos Contábeis (CPC).</t>
  </si>
  <si>
    <t>7.1 Demonstração de fluxos de caixa (métodos direto e indireto).</t>
  </si>
  <si>
    <t>7.2 Balanço patrimonial.</t>
  </si>
  <si>
    <t>7.3 Demonstração do resultado do exercício.</t>
  </si>
  <si>
    <t>7.4 Demonstração do valor adicionado.</t>
  </si>
  <si>
    <t>7.5 Demonstração das Mutações do Patrimônio Líquido.</t>
  </si>
  <si>
    <t>7.6 Demonstração de Lucros ou Prejuízos Acumulados.</t>
  </si>
  <si>
    <t>7.7 Demonstração do Resultado Abrangente.</t>
  </si>
  <si>
    <t>8 Disponibilidades – caixa e equivalentes de caixa: conteúdo, classificação e critérios de avaliação.</t>
  </si>
  <si>
    <t>9 Contas a receber: conceito, conteúdo e critérios contábeis.</t>
  </si>
  <si>
    <t>10 Estoques: conceito e classificação.</t>
  </si>
  <si>
    <t>10.1 Critérios de avaliação de estoques.</t>
  </si>
  <si>
    <t>11. Realizável a longo prazo (não circulante): conceito e classificação.</t>
  </si>
  <si>
    <t>11.1 Ajuste a valor presente: cálculo e contabilização de contas ativas e passivas.</t>
  </si>
  <si>
    <t>12 Instrumentos financeiros: reconhecimento, mensuração e evidenciação.</t>
  </si>
  <si>
    <t>12.1 Recuperabilidade de instrumentos financeiros.</t>
  </si>
  <si>
    <t>13 Mensuração do valor justo.</t>
  </si>
  <si>
    <t>13.1 Definição do valor justo.</t>
  </si>
  <si>
    <t>13.2 Valor justo: aplicação para ativos, passivos e instrumentos patrimoniais. 13.3 Técnicas para avaliação do valor justo.</t>
  </si>
  <si>
    <t>14 Contabilização de investimentos em coligadas e controladas.</t>
  </si>
  <si>
    <t>14.1 Goodwill.</t>
  </si>
  <si>
    <t>15 Ativo Imobilizado: conceituação, classificação e conteúdo das contas.</t>
  </si>
  <si>
    <t>15.1 Critérios de avaliação e mensuração do ativo imobilizado.</t>
  </si>
  <si>
    <t>15.2 Redução ao valor recuperável (impairment).</t>
  </si>
  <si>
    <t>15.3 Depreciação, exaustão e amortização.</t>
  </si>
  <si>
    <t>16 Ativos intangíveis: definição, reconhecimento e mensuração.</t>
  </si>
  <si>
    <t>16.1 Impairment test: intangíveis com vida útil definida, indefinida e goodwill.</t>
  </si>
  <si>
    <t>17 Passivo exigível: conceitos gerais, avaliação e conteúdo do passivo.</t>
  </si>
  <si>
    <t>18 Fornecedores, obrigações fiscais e outras obrigações.</t>
  </si>
  <si>
    <t>19 Empréstimos e financiamentos, debêntures e outros títulos de dívida.</t>
  </si>
  <si>
    <t>20 Provisões, passivos contingentes e ativos contingentes.</t>
  </si>
  <si>
    <t>21 Patrimônio Líquido.</t>
  </si>
  <si>
    <t>21.1 Reservas de capital.</t>
  </si>
  <si>
    <t>21.2 Ajustes de avaliação patrimonial.</t>
  </si>
  <si>
    <t>21.3 Reservas de lucros.</t>
  </si>
  <si>
    <t>21.4 Ações em tesouraria.</t>
  </si>
  <si>
    <t>21.5 Prejuízos acumulados.</t>
  </si>
  <si>
    <t>21.6 Dividendos.</t>
  </si>
  <si>
    <t>22 Combinação de negócios, fusão, incorporação e cisão.</t>
  </si>
  <si>
    <t>23 Concessões: reconhecimento e mensuração.</t>
  </si>
  <si>
    <t>24 Receitas de vendas de produtos e serviços.</t>
  </si>
  <si>
    <t>24.1 Conceitos e mensuração da receita e o momento de seu reconhecimento.</t>
  </si>
  <si>
    <t>24.2 Deduções das vendas.</t>
  </si>
  <si>
    <t>25 Custo das mercadorias e dos produtos vendidos e dos serviços prestados.</t>
  </si>
  <si>
    <t>25.1 Custeio real por absorção.</t>
  </si>
  <si>
    <t>25.2 Custeio direto (ou custeio variável).</t>
  </si>
  <si>
    <t>25.3 Custo-padrão.</t>
  </si>
  <si>
    <t>25.4 Custeio baseado em atividades.</t>
  </si>
  <si>
    <t>25.5 RKW.</t>
  </si>
  <si>
    <t>25.6 Custos para tomada de decisões.</t>
  </si>
  <si>
    <t>25.7 Sistemas de custos e informações gerenciais.</t>
  </si>
  <si>
    <t>25.8 Estudo da relação custo versus volume versus lucro.</t>
  </si>
  <si>
    <t>26 Despesas e outros resultados operacionais.</t>
  </si>
  <si>
    <t>27 Consolidação das demonstrações contábeis e demonstrações separadas.</t>
  </si>
  <si>
    <t>28 Correção integral das demonstrações contábeis.</t>
  </si>
  <si>
    <t>29 Análise econômico-financeira.</t>
  </si>
  <si>
    <t>29.1Indicadores de liquidez.</t>
  </si>
  <si>
    <t>29.2 Indicadores de rentabilidade.</t>
  </si>
  <si>
    <t>29.3. Indicadores de lucratividade.</t>
  </si>
  <si>
    <t>29.4 Indicadores de endividamento.</t>
  </si>
  <si>
    <t>29.5 Indicadores de estrutura de capitais.</t>
  </si>
  <si>
    <t>29.6 Análise vertical e horizontal.</t>
  </si>
  <si>
    <r>
      <t>II Contabilidade Pública</t>
    </r>
    <r>
      <rPr>
        <sz val="11"/>
        <color theme="1"/>
        <rFont val="Calibri"/>
        <family val="2"/>
        <scheme val="minor"/>
      </rPr>
      <t>:</t>
    </r>
  </si>
  <si>
    <t>1 Sistema de Contabilidade Federal.</t>
  </si>
  <si>
    <t>2 Conceituação, objeto e campo de aplicação.</t>
  </si>
  <si>
    <t>3 Composição do Patrimônio Público.</t>
  </si>
  <si>
    <t>3.1 Patrimônio Público.</t>
  </si>
  <si>
    <t>3.2 Ativo.</t>
  </si>
  <si>
    <t>3.3 Passivo.</t>
  </si>
  <si>
    <t>3.4 Saldo Patrimonial.</t>
  </si>
  <si>
    <t>4 Variações Patrimoniais.</t>
  </si>
  <si>
    <t>4.1Qualitativas.</t>
  </si>
  <si>
    <t>4.2. Quantitativas: receita e despesa sob o enfoque patrimonial.</t>
  </si>
  <si>
    <t>4.3 Realização da variação patrimonial.</t>
  </si>
  <si>
    <t>4.4 Resultado patrimonial.</t>
  </si>
  <si>
    <t>5 Mensuração de ativos.</t>
  </si>
  <si>
    <t>5.1 Ativo Imobilizado.</t>
  </si>
  <si>
    <t>5.2 Ativo Intangível.</t>
  </si>
  <si>
    <t>5.3 Reavaliação e redução ao valor recuperável.</t>
  </si>
  <si>
    <t>5.4 Depreciação, amortização e exaustão.</t>
  </si>
  <si>
    <t>6 Mensuração de passivos.</t>
  </si>
  <si>
    <t>6.1. Provisões.</t>
  </si>
  <si>
    <t>6.2 Passivos Contingentes.</t>
  </si>
  <si>
    <t>7. Tratamento contábil aplicável aos impostos e contribuições.</t>
  </si>
  <si>
    <t>8 Sistema de custos.</t>
  </si>
  <si>
    <t>8.1 Aspectos legais do sistema de custos.</t>
  </si>
  <si>
    <t>8.2. Ambiente da informação de custos.</t>
  </si>
  <si>
    <t>8.3 Características da informação de custos.</t>
  </si>
  <si>
    <t>8.4 Terminologia de custos.</t>
  </si>
  <si>
    <t>9 Plano de contas aplicado ao setor público.</t>
  </si>
  <si>
    <t>10 Demonstrações contábeis aplicadas ao setor público.</t>
  </si>
  <si>
    <t>10.1. Balanço orçamentário.</t>
  </si>
  <si>
    <t>10.2 Balanço Financeiro.</t>
  </si>
  <si>
    <t>10.3 Demonstração das variações patrimoniais.</t>
  </si>
  <si>
    <t>10.4 Balanço patrimonial.</t>
  </si>
  <si>
    <t>10.5 Demonstração de fluxos de caixa.</t>
  </si>
  <si>
    <t>10.6 Demonstração das Mutações do Patrimônio Líquido.</t>
  </si>
  <si>
    <t>10.7 Notas explicativas às demonstrações contábeis.</t>
  </si>
  <si>
    <t>10.8 Consolidação das demonstrações contábeis.</t>
  </si>
  <si>
    <t>11 Transações no setor público.</t>
  </si>
  <si>
    <t>12 Despesa pública: conceito, etapas, estágios e categorias econômicas.</t>
  </si>
  <si>
    <t>13 Receita pública: conceito, etapas, estágios e categorias econômicas.</t>
  </si>
  <si>
    <t>14 Execução orçamentária e financeira.</t>
  </si>
  <si>
    <t>15 Conta Única do Tesouro Nacional.</t>
  </si>
  <si>
    <t>16 Sistema Integrado de Administração Financeira: conceitos básicos, objetivos, características, instrumentos de segurança e principais documentos de entrada.</t>
  </si>
  <si>
    <t>17 Suprimento de Fundos.</t>
  </si>
  <si>
    <t>18 Norma Brasileira de Contabilidade – NBC TSP Estrutura Conceitual, de 23 de setembro de 2016. 19 MCASP 7ª edição (Portaria Conjunta STN/SOF nº 2/2016 e Portaria STN nº 840/2016). 20 Regime contábil.</t>
  </si>
  <si>
    <r>
      <t>III Legislação Tributária Aplicada Às Contratações Públicas</t>
    </r>
    <r>
      <rPr>
        <sz val="11"/>
        <color theme="1"/>
        <rFont val="Calibri"/>
        <family val="2"/>
        <scheme val="minor"/>
      </rPr>
      <t>:</t>
    </r>
  </si>
  <si>
    <t>1 Noções básicas sobre tributos.</t>
  </si>
  <si>
    <t>1.1 Impostos, taxas e contribuições.</t>
  </si>
  <si>
    <t>2 Tratamento contábil aplicável aos impostos e contribuições.</t>
  </si>
  <si>
    <t>3 Retenções na fonte realizadas pela Administração Pública Federal.</t>
  </si>
  <si>
    <t>3.1 Imposto de Renda Pessoa Jurídica (IRPJ).</t>
  </si>
  <si>
    <t>3.2 Contribuição Social Sobre o Lucro Líquido (CSLL).</t>
  </si>
  <si>
    <t>3.3 Programa de Integração Social (PIS).</t>
  </si>
  <si>
    <t>3.4 Contribuição para o Financiamento da Seguridade Social (COFINS).</t>
  </si>
  <si>
    <t>3.5 Imposto Sobre Serviços (ISS).</t>
  </si>
  <si>
    <t>3.6 Contribuição previdenciária (INSS).</t>
  </si>
  <si>
    <t>4 Legislação básica e suas atualizações</t>
  </si>
  <si>
    <t>4.1 Instrução normativa da Receita Federal do Brasil nº 971/2009.</t>
  </si>
  <si>
    <t>4.2 Instrução normativa da Receita Federal do Brasil nº 1.234/2012.</t>
  </si>
  <si>
    <t xml:space="preserve">4.3 Lei Complementar nº 116/2003.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</si>
</sst>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right" vertical="center" wrapText="1"/>
    </xf>
    <xf numFmtId="46" fontId="7" fillId="0" borderId="4" xfId="0" applyNumberFormat="1" applyFont="1" applyFill="1" applyBorder="1" applyAlignment="1">
      <alignment horizontal="center" vertical="center"/>
    </xf>
    <xf numFmtId="4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6" fontId="2" fillId="0" borderId="7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164" fontId="2" fillId="0" borderId="7" xfId="0" applyNumberFormat="1" applyFont="1" applyBorder="1"/>
    <xf numFmtId="164" fontId="1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1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7" borderId="0" xfId="0" applyFill="1"/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46" fontId="0" fillId="0" borderId="0" xfId="0" applyNumberFormat="1"/>
    <xf numFmtId="0" fontId="0" fillId="8" borderId="0" xfId="0" applyFill="1"/>
    <xf numFmtId="0" fontId="0" fillId="9" borderId="0" xfId="0" applyFill="1"/>
    <xf numFmtId="0" fontId="1" fillId="5" borderId="25" xfId="1" applyFont="1" applyFill="1" applyBorder="1" applyAlignment="1">
      <alignment horizontal="left" vertical="center"/>
    </xf>
    <xf numFmtId="0" fontId="1" fillId="3" borderId="25" xfId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14" fontId="3" fillId="0" borderId="40" xfId="0" applyNumberFormat="1" applyFont="1" applyFill="1" applyBorder="1" applyAlignment="1" applyProtection="1">
      <alignment horizontal="center"/>
      <protection locked="0"/>
    </xf>
    <xf numFmtId="165" fontId="3" fillId="0" borderId="39" xfId="0" applyNumberFormat="1" applyFont="1" applyFill="1" applyBorder="1" applyAlignment="1" applyProtection="1">
      <alignment horizontal="center"/>
      <protection locked="0"/>
    </xf>
    <xf numFmtId="165" fontId="3" fillId="2" borderId="41" xfId="0" applyNumberFormat="1" applyFont="1" applyFill="1" applyBorder="1" applyAlignment="1" applyProtection="1">
      <alignment horizontal="center"/>
      <protection locked="0"/>
    </xf>
    <xf numFmtId="14" fontId="15" fillId="0" borderId="39" xfId="0" applyNumberFormat="1" applyFont="1" applyBorder="1" applyAlignment="1" applyProtection="1">
      <alignment horizontal="center"/>
      <protection locked="0"/>
    </xf>
    <xf numFmtId="14" fontId="15" fillId="0" borderId="42" xfId="0" applyNumberFormat="1" applyFont="1" applyBorder="1" applyAlignment="1" applyProtection="1">
      <alignment horizontal="center"/>
      <protection locked="0"/>
    </xf>
    <xf numFmtId="14" fontId="15" fillId="0" borderId="43" xfId="0" applyNumberFormat="1" applyFont="1" applyBorder="1" applyAlignment="1" applyProtection="1">
      <alignment horizontal="center"/>
      <protection locked="0"/>
    </xf>
    <xf numFmtId="165" fontId="3" fillId="0" borderId="43" xfId="0" applyNumberFormat="1" applyFont="1" applyFill="1" applyBorder="1" applyAlignment="1" applyProtection="1">
      <alignment horizontal="center"/>
      <protection locked="0"/>
    </xf>
    <xf numFmtId="165" fontId="3" fillId="0" borderId="44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17" fillId="0" borderId="45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left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18" fillId="5" borderId="25" xfId="1" applyFont="1" applyFill="1" applyBorder="1" applyAlignment="1" applyProtection="1">
      <alignment horizontal="left" vertical="center"/>
      <protection locked="0"/>
    </xf>
    <xf numFmtId="0" fontId="18" fillId="3" borderId="25" xfId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28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3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Cronograma!A1"/><Relationship Id="rId7" Type="http://schemas.openxmlformats.org/officeDocument/2006/relationships/hyperlink" Target="https://www.grancursosonline.com.br/concurso/ebserh-nacional-empresa-brasileira-de-servicos-hospitalares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04121014/Concurso-EBSERH-2019-Area-Administrativa.pdf" TargetMode="External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Quadro de hor&#225;rio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4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ebserh-nacional-empresa-brasileira-de-servicos-hospitalare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Verticalizado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542926</xdr:colOff>
      <xdr:row>2</xdr:row>
      <xdr:rowOff>142875</xdr:rowOff>
    </xdr:from>
    <xdr:ext cx="4314824" cy="103162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371726" y="638175"/>
          <a:ext cx="4314824" cy="1031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000">
              <a:solidFill>
                <a:schemeClr val="accent1"/>
              </a:solidFill>
            </a:rPr>
            <a:t>MINISTÉRIO DA EDUCAÇÃO EMPRESA BRASILEIRA DE SERVIÇOS HOSPITALARES</a:t>
          </a:r>
        </a:p>
      </xdr:txBody>
    </xdr:sp>
    <xdr:clientData/>
  </xdr:oneCellAnchor>
  <xdr:oneCellAnchor>
    <xdr:from>
      <xdr:col>3</xdr:col>
      <xdr:colOff>542926</xdr:colOff>
      <xdr:row>9</xdr:row>
      <xdr:rowOff>0</xdr:rowOff>
    </xdr:from>
    <xdr:ext cx="3933824" cy="530658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371726" y="1828800"/>
          <a:ext cx="393382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800">
              <a:solidFill>
                <a:schemeClr val="tx1"/>
              </a:solidFill>
            </a:rPr>
            <a:t>Contabilidade</a:t>
          </a:r>
          <a:r>
            <a:rPr lang="pt-BR" sz="2800" baseline="0">
              <a:solidFill>
                <a:schemeClr val="tx1"/>
              </a:solidFill>
            </a:rPr>
            <a:t> </a:t>
          </a:r>
          <a:r>
            <a:rPr lang="pt-BR" sz="2800">
              <a:solidFill>
                <a:schemeClr val="tx1"/>
              </a:solidFill>
            </a:rPr>
            <a:t> </a:t>
          </a: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</xdr:row>
      <xdr:rowOff>38099</xdr:rowOff>
    </xdr:from>
    <xdr:to>
      <xdr:col>3</xdr:col>
      <xdr:colOff>600075</xdr:colOff>
      <xdr:row>14</xdr:row>
      <xdr:rowOff>28574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DB041C6-5594-42AF-8CCE-6B9E5259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23899"/>
          <a:ext cx="2352675" cy="20859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BC722F2-1C4C-40AA-B014-A8AD0AFFEA2D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C68187A-4DF7-4390-966F-3BFB2748012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F4E876D-6E3B-43DF-BC83-881398B1D91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A579236-60EA-495A-A5A7-A5BBCA9B0C8E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4B3EFC8-718F-4D74-B923-1BB20835A11D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389E0C-3A6D-4FE2-885E-4C12C0AEC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85725</xdr:rowOff>
    </xdr:from>
    <xdr:to>
      <xdr:col>1</xdr:col>
      <xdr:colOff>2981325</xdr:colOff>
      <xdr:row>20</xdr:row>
      <xdr:rowOff>333375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3DDC2AC-0497-4B0F-B8B8-053D393E1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705225"/>
          <a:ext cx="3486150" cy="3486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3952876</xdr:colOff>
      <xdr:row>5</xdr:row>
      <xdr:rowOff>9524</xdr:rowOff>
    </xdr:from>
    <xdr:to>
      <xdr:col>3</xdr:col>
      <xdr:colOff>333376</xdr:colOff>
      <xdr:row>23</xdr:row>
      <xdr:rowOff>133350</xdr:rowOff>
    </xdr:to>
    <xdr:pic>
      <xdr:nvPicPr>
        <xdr:cNvPr id="5" name="Imagem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044356-EC40-4686-B2CF-65BE9C235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1" y="962024"/>
          <a:ext cx="952500" cy="3657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7</xdr:row>
      <xdr:rowOff>28575</xdr:rowOff>
    </xdr:from>
    <xdr:to>
      <xdr:col>10</xdr:col>
      <xdr:colOff>751879</xdr:colOff>
      <xdr:row>33</xdr:row>
      <xdr:rowOff>47625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0C173C-72B5-42AA-8822-8FCAC6D62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362075"/>
          <a:ext cx="1294804" cy="4972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</xdr:row>
      <xdr:rowOff>47625</xdr:rowOff>
    </xdr:from>
    <xdr:to>
      <xdr:col>1</xdr:col>
      <xdr:colOff>2952750</xdr:colOff>
      <xdr:row>30</xdr:row>
      <xdr:rowOff>76200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5B9766-027C-4EF0-8E0E-062854068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714625"/>
          <a:ext cx="3486150" cy="3486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12</xdr:row>
      <xdr:rowOff>104775</xdr:rowOff>
    </xdr:from>
    <xdr:to>
      <xdr:col>1</xdr:col>
      <xdr:colOff>3019425</xdr:colOff>
      <xdr:row>27</xdr:row>
      <xdr:rowOff>142875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80789A8-6F91-424B-9515-F04823B8B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962275"/>
          <a:ext cx="3486150" cy="3486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23ECC1E-2958-498F-B213-741C88ECFEBA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0BBC659-8B72-4546-BC59-0018EE7A22A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07563C7-1775-40BC-A124-C7F660D14714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522F382-B431-43BE-B2EB-A6702A1B5BA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5F42A9E-F9C5-47C0-96B3-ADCB6B8578BD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C88257-B742-4E69-A70E-FF5EECEC3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12</xdr:row>
      <xdr:rowOff>104775</xdr:rowOff>
    </xdr:from>
    <xdr:to>
      <xdr:col>1</xdr:col>
      <xdr:colOff>2943225</xdr:colOff>
      <xdr:row>30</xdr:row>
      <xdr:rowOff>133350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37A7A4-80B7-4571-BBD8-5C9EAEB29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581275"/>
          <a:ext cx="3486150" cy="3486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5AA9BC3E-0A40-465B-9371-53E145684689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E94821D-1881-4B63-86ED-FDE26E58A52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981D6C6-E2AB-4F0C-9F4C-CC472AC748E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DE98DB8-4AAA-4439-B49D-8F7FB701B722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55F8D7-5092-487E-9834-223DAF53223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EC2268-B7C9-464D-A39A-331E4DC59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12</xdr:row>
      <xdr:rowOff>57150</xdr:rowOff>
    </xdr:from>
    <xdr:to>
      <xdr:col>1</xdr:col>
      <xdr:colOff>2990850</xdr:colOff>
      <xdr:row>30</xdr:row>
      <xdr:rowOff>85725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84511A-0B63-45AF-B1E0-CD553E5EE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676650"/>
          <a:ext cx="3486150" cy="3486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DF4E3B2-A96D-4416-B9C7-AFFF1B726B99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C0B760D-9BD1-4C4F-A172-CF6409529BB6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99E93CD-101B-4968-B343-3AA7DAF998C5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B23CA03-5401-4B55-BAFB-B919215C5973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F7B196-DC9D-4ADE-9BA8-3F11BA22F708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E9D450-8A95-4709-A42D-A2577DDF3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12</xdr:row>
      <xdr:rowOff>95250</xdr:rowOff>
    </xdr:from>
    <xdr:to>
      <xdr:col>1</xdr:col>
      <xdr:colOff>3028950</xdr:colOff>
      <xdr:row>21</xdr:row>
      <xdr:rowOff>152400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C62465-8E8F-413B-BB18-BD8C15492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095750"/>
          <a:ext cx="3486150" cy="3486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showGridLines="0" tabSelected="1" workbookViewId="0">
      <selection activeCell="B8" sqref="B8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112E-B7EF-4B37-98FB-439B9F987941}">
  <dimension ref="A1:X144"/>
  <sheetViews>
    <sheetView showGridLines="0" zoomScaleNormal="10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ht="30" x14ac:dyDescent="0.25">
      <c r="A7" s="48">
        <v>1</v>
      </c>
      <c r="B7" s="81" t="str">
        <f>Cronograma!B10</f>
        <v>Língua Portuguesa</v>
      </c>
      <c r="C7" s="66" t="s">
        <v>153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30" x14ac:dyDescent="0.25">
      <c r="A8" s="48">
        <v>2</v>
      </c>
      <c r="B8" s="81" t="str">
        <f>Cronograma!B11</f>
        <v xml:space="preserve">Raciocínio Lógico </v>
      </c>
      <c r="C8" s="66" t="s">
        <v>154</v>
      </c>
      <c r="D8" s="50">
        <v>43250</v>
      </c>
      <c r="E8" s="51">
        <v>0.29166666666666669</v>
      </c>
      <c r="F8" s="51">
        <v>0.33333333333333331</v>
      </c>
      <c r="G8" s="52">
        <f t="shared" ref="G8:G71" si="1">F8-E8</f>
        <v>4.166666666666663E-2</v>
      </c>
      <c r="H8" s="56">
        <f t="shared" ref="H8:H71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71" si="3">IF(I8="sim",K8-J8,0)</f>
        <v>0</v>
      </c>
      <c r="M8" s="53">
        <f t="shared" ref="M8:M71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71" si="5">IF(N8="sim",P8-O8,0)</f>
        <v>4.166666666666663E-2</v>
      </c>
      <c r="R8" s="56">
        <f t="shared" ref="R8:R71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71" si="7">IF(S8="sim",U8-T8,0)</f>
        <v>4.166666666666663E-2</v>
      </c>
      <c r="W8" s="57">
        <f t="shared" ref="W8:W71" si="8">G8+L8+Q8+V8</f>
        <v>0.12499999999999989</v>
      </c>
    </row>
    <row r="9" spans="1:23" ht="30" x14ac:dyDescent="0.25">
      <c r="A9" s="48">
        <v>3</v>
      </c>
      <c r="B9" s="81" t="str">
        <f>Cronograma!B12</f>
        <v xml:space="preserve">Noções de Informática </v>
      </c>
      <c r="C9" s="66" t="s">
        <v>155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30" x14ac:dyDescent="0.25">
      <c r="A10" s="48">
        <v>4</v>
      </c>
      <c r="B10" s="81" t="str">
        <f>Cronograma!B13</f>
        <v>Legislação Aplicada à EBSERH</v>
      </c>
      <c r="C10" s="66" t="s">
        <v>156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30" x14ac:dyDescent="0.25">
      <c r="A11" s="48">
        <v>5</v>
      </c>
      <c r="B11" s="81" t="str">
        <f>Cronograma!B14</f>
        <v xml:space="preserve">Legislação Aplicada ao Sus </v>
      </c>
      <c r="C11" s="66" t="s">
        <v>157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ht="30" x14ac:dyDescent="0.25">
      <c r="A12" s="49">
        <v>6</v>
      </c>
      <c r="B12" s="82" t="str">
        <f>Cronograma!B15</f>
        <v xml:space="preserve">Conhecimentos Específicos </v>
      </c>
      <c r="C12" s="66" t="s">
        <v>158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ht="75" x14ac:dyDescent="0.25">
      <c r="C13" s="66" t="s">
        <v>159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30" x14ac:dyDescent="0.25">
      <c r="C14" s="66" t="s">
        <v>160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6">
        <f t="shared" si="2"/>
        <v>43257</v>
      </c>
      <c r="I14" s="56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3">
        <f t="shared" si="4"/>
        <v>43263</v>
      </c>
      <c r="N14" s="54" t="s">
        <v>85</v>
      </c>
      <c r="O14" s="55">
        <v>0.29166666666666669</v>
      </c>
      <c r="P14" s="55">
        <v>0.33333333333333331</v>
      </c>
      <c r="Q14" s="52">
        <f t="shared" si="5"/>
        <v>4.166666666666663E-2</v>
      </c>
      <c r="R14" s="56">
        <f t="shared" si="6"/>
        <v>43271</v>
      </c>
      <c r="S14" s="56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x14ac:dyDescent="0.25">
      <c r="C15" s="66" t="s">
        <v>161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6">
        <f t="shared" si="2"/>
        <v>43258</v>
      </c>
      <c r="I15" s="56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3">
        <f t="shared" si="4"/>
        <v>43264</v>
      </c>
      <c r="N15" s="54" t="s">
        <v>85</v>
      </c>
      <c r="O15" s="55">
        <v>0.29166666666666669</v>
      </c>
      <c r="P15" s="55">
        <v>0.33333333333333331</v>
      </c>
      <c r="Q15" s="52">
        <f t="shared" si="5"/>
        <v>4.166666666666663E-2</v>
      </c>
      <c r="R15" s="56">
        <f t="shared" si="6"/>
        <v>43272</v>
      </c>
      <c r="S15" s="56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ht="30" x14ac:dyDescent="0.25">
      <c r="C16" s="66" t="s">
        <v>162</v>
      </c>
      <c r="D16" s="50">
        <v>43258</v>
      </c>
      <c r="E16" s="51">
        <v>0.29166666666666669</v>
      </c>
      <c r="F16" s="51">
        <v>0.33333333333333331</v>
      </c>
      <c r="G16" s="52">
        <f t="shared" si="1"/>
        <v>4.166666666666663E-2</v>
      </c>
      <c r="H16" s="56">
        <f t="shared" si="2"/>
        <v>43259</v>
      </c>
      <c r="I16" s="56" t="s">
        <v>84</v>
      </c>
      <c r="J16" s="51">
        <v>0.29166666666666669</v>
      </c>
      <c r="K16" s="51">
        <v>0.33333333333333331</v>
      </c>
      <c r="L16" s="52">
        <f t="shared" si="3"/>
        <v>0</v>
      </c>
      <c r="M16" s="53">
        <f t="shared" si="4"/>
        <v>43265</v>
      </c>
      <c r="N16" s="54" t="s">
        <v>85</v>
      </c>
      <c r="O16" s="55">
        <v>0.29166666666666669</v>
      </c>
      <c r="P16" s="55">
        <v>0.33333333333333331</v>
      </c>
      <c r="Q16" s="52">
        <f t="shared" si="5"/>
        <v>4.166666666666663E-2</v>
      </c>
      <c r="R16" s="56">
        <f t="shared" si="6"/>
        <v>43273</v>
      </c>
      <c r="S16" s="56" t="s">
        <v>85</v>
      </c>
      <c r="T16" s="51">
        <v>0.29166666666666669</v>
      </c>
      <c r="U16" s="51">
        <v>0.33333333333333331</v>
      </c>
      <c r="V16" s="52">
        <f t="shared" si="7"/>
        <v>4.166666666666663E-2</v>
      </c>
      <c r="W16" s="57">
        <f t="shared" si="8"/>
        <v>0.12499999999999989</v>
      </c>
    </row>
    <row r="17" spans="3:23" x14ac:dyDescent="0.25">
      <c r="C17" s="66" t="s">
        <v>163</v>
      </c>
      <c r="D17" s="50">
        <v>43259</v>
      </c>
      <c r="E17" s="51">
        <v>0.29166666666666669</v>
      </c>
      <c r="F17" s="51">
        <v>0.33333333333333331</v>
      </c>
      <c r="G17" s="52">
        <f t="shared" si="1"/>
        <v>4.166666666666663E-2</v>
      </c>
      <c r="H17" s="56">
        <f t="shared" si="2"/>
        <v>43260</v>
      </c>
      <c r="I17" s="56" t="s">
        <v>84</v>
      </c>
      <c r="J17" s="51">
        <v>0.29166666666666669</v>
      </c>
      <c r="K17" s="51">
        <v>0.33333333333333331</v>
      </c>
      <c r="L17" s="52">
        <f t="shared" si="3"/>
        <v>0</v>
      </c>
      <c r="M17" s="53">
        <f t="shared" si="4"/>
        <v>43266</v>
      </c>
      <c r="N17" s="54" t="s">
        <v>85</v>
      </c>
      <c r="O17" s="55">
        <v>0.29166666666666669</v>
      </c>
      <c r="P17" s="55">
        <v>0.33333333333333331</v>
      </c>
      <c r="Q17" s="52">
        <f t="shared" si="5"/>
        <v>4.166666666666663E-2</v>
      </c>
      <c r="R17" s="56">
        <f t="shared" si="6"/>
        <v>43274</v>
      </c>
      <c r="S17" s="56" t="s">
        <v>85</v>
      </c>
      <c r="T17" s="51">
        <v>0.29166666666666669</v>
      </c>
      <c r="U17" s="51">
        <v>0.33333333333333331</v>
      </c>
      <c r="V17" s="52">
        <f t="shared" si="7"/>
        <v>4.166666666666663E-2</v>
      </c>
      <c r="W17" s="57">
        <f t="shared" si="8"/>
        <v>0.12499999999999989</v>
      </c>
    </row>
    <row r="18" spans="3:23" ht="30" x14ac:dyDescent="0.25">
      <c r="C18" s="66" t="s">
        <v>164</v>
      </c>
      <c r="D18" s="50">
        <v>43260</v>
      </c>
      <c r="E18" s="51">
        <v>0.29166666666666669</v>
      </c>
      <c r="F18" s="51">
        <v>0.33333333333333331</v>
      </c>
      <c r="G18" s="52">
        <f t="shared" si="1"/>
        <v>4.166666666666663E-2</v>
      </c>
      <c r="H18" s="56">
        <f t="shared" si="2"/>
        <v>43261</v>
      </c>
      <c r="I18" s="56" t="s">
        <v>84</v>
      </c>
      <c r="J18" s="51">
        <v>0.29166666666666669</v>
      </c>
      <c r="K18" s="51">
        <v>0.33333333333333331</v>
      </c>
      <c r="L18" s="52">
        <f t="shared" si="3"/>
        <v>0</v>
      </c>
      <c r="M18" s="53">
        <f t="shared" si="4"/>
        <v>43267</v>
      </c>
      <c r="N18" s="54" t="s">
        <v>85</v>
      </c>
      <c r="O18" s="55">
        <v>0.29166666666666669</v>
      </c>
      <c r="P18" s="55">
        <v>0.33333333333333331</v>
      </c>
      <c r="Q18" s="52">
        <f t="shared" si="5"/>
        <v>4.166666666666663E-2</v>
      </c>
      <c r="R18" s="56">
        <f t="shared" si="6"/>
        <v>43275</v>
      </c>
      <c r="S18" s="56" t="s">
        <v>85</v>
      </c>
      <c r="T18" s="51">
        <v>0.29166666666666669</v>
      </c>
      <c r="U18" s="51">
        <v>0.33333333333333331</v>
      </c>
      <c r="V18" s="52">
        <f t="shared" si="7"/>
        <v>4.166666666666663E-2</v>
      </c>
      <c r="W18" s="57">
        <f t="shared" si="8"/>
        <v>0.12499999999999989</v>
      </c>
    </row>
    <row r="19" spans="3:23" ht="30" x14ac:dyDescent="0.25">
      <c r="C19" s="66" t="s">
        <v>165</v>
      </c>
      <c r="D19" s="50">
        <v>43261</v>
      </c>
      <c r="E19" s="51">
        <v>0.29166666666666669</v>
      </c>
      <c r="F19" s="51">
        <v>0.33333333333333331</v>
      </c>
      <c r="G19" s="52">
        <f t="shared" si="1"/>
        <v>4.166666666666663E-2</v>
      </c>
      <c r="H19" s="56">
        <f t="shared" si="2"/>
        <v>43262</v>
      </c>
      <c r="I19" s="56" t="s">
        <v>84</v>
      </c>
      <c r="J19" s="51">
        <v>0.29166666666666669</v>
      </c>
      <c r="K19" s="51">
        <v>0.33333333333333331</v>
      </c>
      <c r="L19" s="52">
        <f t="shared" si="3"/>
        <v>0</v>
      </c>
      <c r="M19" s="53">
        <f t="shared" si="4"/>
        <v>43268</v>
      </c>
      <c r="N19" s="54" t="s">
        <v>85</v>
      </c>
      <c r="O19" s="55">
        <v>0.29166666666666669</v>
      </c>
      <c r="P19" s="55">
        <v>0.33333333333333331</v>
      </c>
      <c r="Q19" s="52">
        <f t="shared" si="5"/>
        <v>4.166666666666663E-2</v>
      </c>
      <c r="R19" s="56">
        <f t="shared" si="6"/>
        <v>43276</v>
      </c>
      <c r="S19" s="56" t="s">
        <v>85</v>
      </c>
      <c r="T19" s="51">
        <v>0.29166666666666669</v>
      </c>
      <c r="U19" s="51">
        <v>0.33333333333333331</v>
      </c>
      <c r="V19" s="52">
        <f t="shared" si="7"/>
        <v>4.166666666666663E-2</v>
      </c>
      <c r="W19" s="57">
        <f t="shared" si="8"/>
        <v>0.12499999999999989</v>
      </c>
    </row>
    <row r="20" spans="3:23" ht="30" x14ac:dyDescent="0.25">
      <c r="C20" s="66" t="s">
        <v>166</v>
      </c>
      <c r="D20" s="50">
        <v>43262</v>
      </c>
      <c r="E20" s="51">
        <v>0.29166666666666669</v>
      </c>
      <c r="F20" s="51">
        <v>0.33333333333333331</v>
      </c>
      <c r="G20" s="52">
        <f t="shared" si="1"/>
        <v>4.166666666666663E-2</v>
      </c>
      <c r="H20" s="56">
        <f t="shared" si="2"/>
        <v>43263</v>
      </c>
      <c r="I20" s="56" t="s">
        <v>84</v>
      </c>
      <c r="J20" s="51">
        <v>0.29166666666666669</v>
      </c>
      <c r="K20" s="51">
        <v>0.33333333333333331</v>
      </c>
      <c r="L20" s="52">
        <f t="shared" si="3"/>
        <v>0</v>
      </c>
      <c r="M20" s="53">
        <f t="shared" si="4"/>
        <v>43269</v>
      </c>
      <c r="N20" s="54" t="s">
        <v>85</v>
      </c>
      <c r="O20" s="55">
        <v>0.29166666666666669</v>
      </c>
      <c r="P20" s="55">
        <v>0.33333333333333331</v>
      </c>
      <c r="Q20" s="52">
        <f t="shared" si="5"/>
        <v>4.166666666666663E-2</v>
      </c>
      <c r="R20" s="56">
        <f t="shared" si="6"/>
        <v>43277</v>
      </c>
      <c r="S20" s="56" t="s">
        <v>85</v>
      </c>
      <c r="T20" s="51">
        <v>0.29166666666666669</v>
      </c>
      <c r="U20" s="51">
        <v>0.33333333333333331</v>
      </c>
      <c r="V20" s="52">
        <f t="shared" si="7"/>
        <v>4.166666666666663E-2</v>
      </c>
      <c r="W20" s="57">
        <f t="shared" si="8"/>
        <v>0.12499999999999989</v>
      </c>
    </row>
    <row r="21" spans="3:23" ht="45" x14ac:dyDescent="0.25">
      <c r="C21" s="66" t="s">
        <v>167</v>
      </c>
      <c r="D21" s="50">
        <v>43263</v>
      </c>
      <c r="E21" s="51">
        <v>0.29166666666666669</v>
      </c>
      <c r="F21" s="51">
        <v>0.33333333333333331</v>
      </c>
      <c r="G21" s="52">
        <f t="shared" si="1"/>
        <v>4.166666666666663E-2</v>
      </c>
      <c r="H21" s="56">
        <f t="shared" si="2"/>
        <v>43264</v>
      </c>
      <c r="I21" s="56" t="s">
        <v>84</v>
      </c>
      <c r="J21" s="51">
        <v>0.29166666666666669</v>
      </c>
      <c r="K21" s="51">
        <v>0.33333333333333331</v>
      </c>
      <c r="L21" s="52">
        <f t="shared" si="3"/>
        <v>0</v>
      </c>
      <c r="M21" s="53">
        <f t="shared" si="4"/>
        <v>43270</v>
      </c>
      <c r="N21" s="54" t="s">
        <v>85</v>
      </c>
      <c r="O21" s="55">
        <v>0.29166666666666669</v>
      </c>
      <c r="P21" s="55">
        <v>0.33333333333333331</v>
      </c>
      <c r="Q21" s="52">
        <f t="shared" si="5"/>
        <v>4.166666666666663E-2</v>
      </c>
      <c r="R21" s="56">
        <f t="shared" si="6"/>
        <v>43278</v>
      </c>
      <c r="S21" s="56" t="s">
        <v>85</v>
      </c>
      <c r="T21" s="51">
        <v>0.29166666666666669</v>
      </c>
      <c r="U21" s="51">
        <v>0.33333333333333331</v>
      </c>
      <c r="V21" s="52">
        <f t="shared" si="7"/>
        <v>4.166666666666663E-2</v>
      </c>
      <c r="W21" s="57">
        <f t="shared" si="8"/>
        <v>0.12499999999999989</v>
      </c>
    </row>
    <row r="22" spans="3:23" ht="30" x14ac:dyDescent="0.25">
      <c r="C22" s="66" t="s">
        <v>168</v>
      </c>
      <c r="D22" s="50">
        <v>43264</v>
      </c>
      <c r="E22" s="51">
        <v>0.29166666666666669</v>
      </c>
      <c r="F22" s="51">
        <v>0.33333333333333331</v>
      </c>
      <c r="G22" s="52">
        <f t="shared" si="1"/>
        <v>4.166666666666663E-2</v>
      </c>
      <c r="H22" s="56">
        <f t="shared" si="2"/>
        <v>43265</v>
      </c>
      <c r="I22" s="56" t="s">
        <v>84</v>
      </c>
      <c r="J22" s="51">
        <v>0.29166666666666669</v>
      </c>
      <c r="K22" s="51">
        <v>0.33333333333333331</v>
      </c>
      <c r="L22" s="52">
        <f t="shared" si="3"/>
        <v>0</v>
      </c>
      <c r="M22" s="53">
        <f t="shared" si="4"/>
        <v>43271</v>
      </c>
      <c r="N22" s="54" t="s">
        <v>85</v>
      </c>
      <c r="O22" s="55">
        <v>0.29166666666666669</v>
      </c>
      <c r="P22" s="55">
        <v>0.33333333333333331</v>
      </c>
      <c r="Q22" s="52">
        <f t="shared" si="5"/>
        <v>4.166666666666663E-2</v>
      </c>
      <c r="R22" s="56">
        <f t="shared" si="6"/>
        <v>43279</v>
      </c>
      <c r="S22" s="56" t="s">
        <v>85</v>
      </c>
      <c r="T22" s="51">
        <v>0.29166666666666669</v>
      </c>
      <c r="U22" s="51">
        <v>0.33333333333333331</v>
      </c>
      <c r="V22" s="52">
        <f t="shared" si="7"/>
        <v>4.166666666666663E-2</v>
      </c>
      <c r="W22" s="57">
        <f t="shared" si="8"/>
        <v>0.12499999999999989</v>
      </c>
    </row>
    <row r="23" spans="3:23" x14ac:dyDescent="0.25">
      <c r="C23" s="66" t="s">
        <v>169</v>
      </c>
      <c r="D23" s="50">
        <v>43265</v>
      </c>
      <c r="E23" s="51">
        <v>0.29166666666666669</v>
      </c>
      <c r="F23" s="51">
        <v>0.33333333333333331</v>
      </c>
      <c r="G23" s="52">
        <f t="shared" si="1"/>
        <v>4.166666666666663E-2</v>
      </c>
      <c r="H23" s="56">
        <f t="shared" si="2"/>
        <v>43266</v>
      </c>
      <c r="I23" s="56" t="s">
        <v>84</v>
      </c>
      <c r="J23" s="51">
        <v>0.29166666666666669</v>
      </c>
      <c r="K23" s="51">
        <v>0.33333333333333331</v>
      </c>
      <c r="L23" s="52">
        <f t="shared" si="3"/>
        <v>0</v>
      </c>
      <c r="M23" s="53">
        <f t="shared" si="4"/>
        <v>43272</v>
      </c>
      <c r="N23" s="54" t="s">
        <v>85</v>
      </c>
      <c r="O23" s="55">
        <v>0.29166666666666669</v>
      </c>
      <c r="P23" s="55">
        <v>0.33333333333333331</v>
      </c>
      <c r="Q23" s="52">
        <f t="shared" si="5"/>
        <v>4.166666666666663E-2</v>
      </c>
      <c r="R23" s="56">
        <f t="shared" si="6"/>
        <v>43280</v>
      </c>
      <c r="S23" s="56" t="s">
        <v>85</v>
      </c>
      <c r="T23" s="51">
        <v>0.29166666666666669</v>
      </c>
      <c r="U23" s="51">
        <v>0.33333333333333331</v>
      </c>
      <c r="V23" s="52">
        <f t="shared" si="7"/>
        <v>4.166666666666663E-2</v>
      </c>
      <c r="W23" s="57">
        <f t="shared" si="8"/>
        <v>0.12499999999999989</v>
      </c>
    </row>
    <row r="24" spans="3:23" x14ac:dyDescent="0.25">
      <c r="C24" s="66" t="s">
        <v>170</v>
      </c>
      <c r="D24" s="50">
        <v>43266</v>
      </c>
      <c r="E24" s="51">
        <v>0.29166666666666669</v>
      </c>
      <c r="F24" s="51">
        <v>0.33333333333333331</v>
      </c>
      <c r="G24" s="52">
        <f t="shared" si="1"/>
        <v>4.166666666666663E-2</v>
      </c>
      <c r="H24" s="56">
        <f t="shared" si="2"/>
        <v>43267</v>
      </c>
      <c r="I24" s="56" t="s">
        <v>84</v>
      </c>
      <c r="J24" s="51">
        <v>0.29166666666666669</v>
      </c>
      <c r="K24" s="51">
        <v>0.33333333333333331</v>
      </c>
      <c r="L24" s="52">
        <f t="shared" si="3"/>
        <v>0</v>
      </c>
      <c r="M24" s="53">
        <f t="shared" si="4"/>
        <v>43273</v>
      </c>
      <c r="N24" s="54" t="s">
        <v>85</v>
      </c>
      <c r="O24" s="55">
        <v>0.29166666666666669</v>
      </c>
      <c r="P24" s="55">
        <v>0.33333333333333331</v>
      </c>
      <c r="Q24" s="52">
        <f t="shared" si="5"/>
        <v>4.166666666666663E-2</v>
      </c>
      <c r="R24" s="56">
        <f t="shared" si="6"/>
        <v>43281</v>
      </c>
      <c r="S24" s="56" t="s">
        <v>85</v>
      </c>
      <c r="T24" s="51">
        <v>0.29166666666666669</v>
      </c>
      <c r="U24" s="51">
        <v>0.33333333333333331</v>
      </c>
      <c r="V24" s="52">
        <f t="shared" si="7"/>
        <v>4.166666666666663E-2</v>
      </c>
      <c r="W24" s="57">
        <f t="shared" si="8"/>
        <v>0.12499999999999989</v>
      </c>
    </row>
    <row r="25" spans="3:23" ht="30" x14ac:dyDescent="0.25">
      <c r="C25" s="66" t="s">
        <v>171</v>
      </c>
      <c r="D25" s="50">
        <v>43267</v>
      </c>
      <c r="E25" s="51">
        <v>0.29166666666666669</v>
      </c>
      <c r="F25" s="51">
        <v>0.33333333333333331</v>
      </c>
      <c r="G25" s="52">
        <f t="shared" si="1"/>
        <v>4.166666666666663E-2</v>
      </c>
      <c r="H25" s="56">
        <f t="shared" si="2"/>
        <v>43268</v>
      </c>
      <c r="I25" s="56" t="s">
        <v>84</v>
      </c>
      <c r="J25" s="51">
        <v>0.29166666666666669</v>
      </c>
      <c r="K25" s="51">
        <v>0.33333333333333331</v>
      </c>
      <c r="L25" s="52">
        <f t="shared" si="3"/>
        <v>0</v>
      </c>
      <c r="M25" s="53">
        <f t="shared" si="4"/>
        <v>43274</v>
      </c>
      <c r="N25" s="54" t="s">
        <v>85</v>
      </c>
      <c r="O25" s="55">
        <v>0.29166666666666669</v>
      </c>
      <c r="P25" s="55">
        <v>0.33333333333333331</v>
      </c>
      <c r="Q25" s="52">
        <f t="shared" si="5"/>
        <v>4.166666666666663E-2</v>
      </c>
      <c r="R25" s="56">
        <f t="shared" si="6"/>
        <v>43282</v>
      </c>
      <c r="S25" s="56" t="s">
        <v>85</v>
      </c>
      <c r="T25" s="51">
        <v>0.29166666666666669</v>
      </c>
      <c r="U25" s="51">
        <v>0.33333333333333331</v>
      </c>
      <c r="V25" s="52">
        <f t="shared" si="7"/>
        <v>4.166666666666663E-2</v>
      </c>
      <c r="W25" s="57">
        <f t="shared" si="8"/>
        <v>0.12499999999999989</v>
      </c>
    </row>
    <row r="26" spans="3:23" ht="30" x14ac:dyDescent="0.25">
      <c r="C26" s="66" t="s">
        <v>172</v>
      </c>
      <c r="D26" s="50">
        <v>43268</v>
      </c>
      <c r="E26" s="51">
        <v>0.29166666666666669</v>
      </c>
      <c r="F26" s="51">
        <v>0.33333333333333331</v>
      </c>
      <c r="G26" s="52">
        <f t="shared" si="1"/>
        <v>4.166666666666663E-2</v>
      </c>
      <c r="H26" s="56">
        <f t="shared" si="2"/>
        <v>43269</v>
      </c>
      <c r="I26" s="56" t="s">
        <v>84</v>
      </c>
      <c r="J26" s="51">
        <v>0.29166666666666669</v>
      </c>
      <c r="K26" s="51">
        <v>0.33333333333333331</v>
      </c>
      <c r="L26" s="52">
        <f t="shared" si="3"/>
        <v>0</v>
      </c>
      <c r="M26" s="53">
        <f t="shared" si="4"/>
        <v>43275</v>
      </c>
      <c r="N26" s="54" t="s">
        <v>85</v>
      </c>
      <c r="O26" s="55">
        <v>0.29166666666666669</v>
      </c>
      <c r="P26" s="55">
        <v>0.33333333333333331</v>
      </c>
      <c r="Q26" s="52">
        <f t="shared" si="5"/>
        <v>4.166666666666663E-2</v>
      </c>
      <c r="R26" s="56">
        <f t="shared" si="6"/>
        <v>43283</v>
      </c>
      <c r="S26" s="56" t="s">
        <v>85</v>
      </c>
      <c r="T26" s="51">
        <v>0.29166666666666669</v>
      </c>
      <c r="U26" s="51">
        <v>0.33333333333333331</v>
      </c>
      <c r="V26" s="52">
        <f t="shared" si="7"/>
        <v>4.166666666666663E-2</v>
      </c>
      <c r="W26" s="57">
        <f t="shared" si="8"/>
        <v>0.12499999999999989</v>
      </c>
    </row>
    <row r="27" spans="3:23" ht="45" x14ac:dyDescent="0.25">
      <c r="C27" s="66" t="s">
        <v>173</v>
      </c>
      <c r="D27" s="50">
        <v>43269</v>
      </c>
      <c r="E27" s="51">
        <v>0.29166666666666669</v>
      </c>
      <c r="F27" s="51">
        <v>0.33333333333333331</v>
      </c>
      <c r="G27" s="52">
        <f t="shared" si="1"/>
        <v>4.166666666666663E-2</v>
      </c>
      <c r="H27" s="56">
        <f t="shared" si="2"/>
        <v>43270</v>
      </c>
      <c r="I27" s="56" t="s">
        <v>84</v>
      </c>
      <c r="J27" s="51">
        <v>0.29166666666666669</v>
      </c>
      <c r="K27" s="51">
        <v>0.33333333333333331</v>
      </c>
      <c r="L27" s="52">
        <f t="shared" si="3"/>
        <v>0</v>
      </c>
      <c r="M27" s="53">
        <f t="shared" si="4"/>
        <v>43276</v>
      </c>
      <c r="N27" s="54" t="s">
        <v>85</v>
      </c>
      <c r="O27" s="55">
        <v>0.29166666666666669</v>
      </c>
      <c r="P27" s="55">
        <v>0.33333333333333331</v>
      </c>
      <c r="Q27" s="52">
        <f t="shared" si="5"/>
        <v>4.166666666666663E-2</v>
      </c>
      <c r="R27" s="56">
        <f t="shared" si="6"/>
        <v>43284</v>
      </c>
      <c r="S27" s="56" t="s">
        <v>85</v>
      </c>
      <c r="T27" s="51">
        <v>0.29166666666666669</v>
      </c>
      <c r="U27" s="51">
        <v>0.33333333333333331</v>
      </c>
      <c r="V27" s="52">
        <f t="shared" si="7"/>
        <v>4.166666666666663E-2</v>
      </c>
      <c r="W27" s="57">
        <f t="shared" si="8"/>
        <v>0.12499999999999989</v>
      </c>
    </row>
    <row r="28" spans="3:23" ht="30" x14ac:dyDescent="0.25">
      <c r="C28" s="66" t="s">
        <v>174</v>
      </c>
      <c r="D28" s="50">
        <v>43270</v>
      </c>
      <c r="E28" s="51">
        <v>0.29166666666666669</v>
      </c>
      <c r="F28" s="51">
        <v>0.33333333333333331</v>
      </c>
      <c r="G28" s="52">
        <f t="shared" si="1"/>
        <v>4.166666666666663E-2</v>
      </c>
      <c r="H28" s="56">
        <f t="shared" si="2"/>
        <v>43271</v>
      </c>
      <c r="I28" s="56" t="s">
        <v>84</v>
      </c>
      <c r="J28" s="51">
        <v>0.29166666666666669</v>
      </c>
      <c r="K28" s="51">
        <v>0.33333333333333331</v>
      </c>
      <c r="L28" s="52">
        <f t="shared" si="3"/>
        <v>0</v>
      </c>
      <c r="M28" s="53">
        <f t="shared" si="4"/>
        <v>43277</v>
      </c>
      <c r="N28" s="54" t="s">
        <v>85</v>
      </c>
      <c r="O28" s="55">
        <v>0.29166666666666669</v>
      </c>
      <c r="P28" s="55">
        <v>0.33333333333333331</v>
      </c>
      <c r="Q28" s="52">
        <f t="shared" si="5"/>
        <v>4.166666666666663E-2</v>
      </c>
      <c r="R28" s="56">
        <f t="shared" si="6"/>
        <v>43285</v>
      </c>
      <c r="S28" s="56" t="s">
        <v>85</v>
      </c>
      <c r="T28" s="51">
        <v>0.29166666666666669</v>
      </c>
      <c r="U28" s="51">
        <v>0.33333333333333331</v>
      </c>
      <c r="V28" s="52">
        <f t="shared" si="7"/>
        <v>4.166666666666663E-2</v>
      </c>
      <c r="W28" s="57">
        <f t="shared" si="8"/>
        <v>0.12499999999999989</v>
      </c>
    </row>
    <row r="29" spans="3:23" x14ac:dyDescent="0.25">
      <c r="C29" s="66" t="s">
        <v>175</v>
      </c>
      <c r="D29" s="50">
        <v>43271</v>
      </c>
      <c r="E29" s="51">
        <v>0.29166666666666669</v>
      </c>
      <c r="F29" s="51">
        <v>0.33333333333333331</v>
      </c>
      <c r="G29" s="52">
        <f t="shared" si="1"/>
        <v>4.166666666666663E-2</v>
      </c>
      <c r="H29" s="56">
        <f t="shared" si="2"/>
        <v>43272</v>
      </c>
      <c r="I29" s="56" t="s">
        <v>84</v>
      </c>
      <c r="J29" s="51">
        <v>0.29166666666666669</v>
      </c>
      <c r="K29" s="51">
        <v>0.33333333333333331</v>
      </c>
      <c r="L29" s="52">
        <f t="shared" si="3"/>
        <v>0</v>
      </c>
      <c r="M29" s="53">
        <f t="shared" si="4"/>
        <v>43278</v>
      </c>
      <c r="N29" s="54" t="s">
        <v>85</v>
      </c>
      <c r="O29" s="55">
        <v>0.29166666666666669</v>
      </c>
      <c r="P29" s="55">
        <v>0.33333333333333331</v>
      </c>
      <c r="Q29" s="52">
        <f t="shared" si="5"/>
        <v>4.166666666666663E-2</v>
      </c>
      <c r="R29" s="56">
        <f t="shared" si="6"/>
        <v>43286</v>
      </c>
      <c r="S29" s="56" t="s">
        <v>85</v>
      </c>
      <c r="T29" s="51">
        <v>0.29166666666666669</v>
      </c>
      <c r="U29" s="51">
        <v>0.33333333333333331</v>
      </c>
      <c r="V29" s="52">
        <f t="shared" si="7"/>
        <v>4.166666666666663E-2</v>
      </c>
      <c r="W29" s="57">
        <f t="shared" si="8"/>
        <v>0.12499999999999989</v>
      </c>
    </row>
    <row r="30" spans="3:23" x14ac:dyDescent="0.25">
      <c r="C30" s="66" t="s">
        <v>176</v>
      </c>
      <c r="D30" s="50">
        <v>43272</v>
      </c>
      <c r="E30" s="51">
        <v>0.29166666666666669</v>
      </c>
      <c r="F30" s="51">
        <v>0.33333333333333331</v>
      </c>
      <c r="G30" s="52">
        <f t="shared" si="1"/>
        <v>4.166666666666663E-2</v>
      </c>
      <c r="H30" s="56">
        <f t="shared" si="2"/>
        <v>43273</v>
      </c>
      <c r="I30" s="56" t="s">
        <v>84</v>
      </c>
      <c r="J30" s="51">
        <v>0.29166666666666669</v>
      </c>
      <c r="K30" s="51">
        <v>0.33333333333333331</v>
      </c>
      <c r="L30" s="52">
        <f t="shared" si="3"/>
        <v>0</v>
      </c>
      <c r="M30" s="53">
        <f t="shared" si="4"/>
        <v>43279</v>
      </c>
      <c r="N30" s="54" t="s">
        <v>85</v>
      </c>
      <c r="O30" s="55">
        <v>0.29166666666666669</v>
      </c>
      <c r="P30" s="55">
        <v>0.33333333333333331</v>
      </c>
      <c r="Q30" s="52">
        <f t="shared" si="5"/>
        <v>4.166666666666663E-2</v>
      </c>
      <c r="R30" s="56">
        <f t="shared" si="6"/>
        <v>43287</v>
      </c>
      <c r="S30" s="56" t="s">
        <v>85</v>
      </c>
      <c r="T30" s="51">
        <v>0.29166666666666669</v>
      </c>
      <c r="U30" s="51">
        <v>0.33333333333333331</v>
      </c>
      <c r="V30" s="52">
        <f t="shared" si="7"/>
        <v>4.166666666666663E-2</v>
      </c>
      <c r="W30" s="57">
        <f t="shared" si="8"/>
        <v>0.12499999999999989</v>
      </c>
    </row>
    <row r="31" spans="3:23" ht="60" x14ac:dyDescent="0.25">
      <c r="C31" s="66" t="s">
        <v>177</v>
      </c>
      <c r="D31" s="50">
        <v>43273</v>
      </c>
      <c r="E31" s="51">
        <v>0.29166666666666669</v>
      </c>
      <c r="F31" s="51">
        <v>0.33333333333333331</v>
      </c>
      <c r="G31" s="52">
        <f t="shared" si="1"/>
        <v>4.166666666666663E-2</v>
      </c>
      <c r="H31" s="56">
        <f t="shared" si="2"/>
        <v>43274</v>
      </c>
      <c r="I31" s="56" t="s">
        <v>84</v>
      </c>
      <c r="J31" s="51">
        <v>0.29166666666666669</v>
      </c>
      <c r="K31" s="51">
        <v>0.33333333333333331</v>
      </c>
      <c r="L31" s="52">
        <f t="shared" si="3"/>
        <v>0</v>
      </c>
      <c r="M31" s="53">
        <f t="shared" si="4"/>
        <v>43280</v>
      </c>
      <c r="N31" s="54" t="s">
        <v>85</v>
      </c>
      <c r="O31" s="55">
        <v>0.29166666666666669</v>
      </c>
      <c r="P31" s="55">
        <v>0.33333333333333331</v>
      </c>
      <c r="Q31" s="52">
        <f t="shared" si="5"/>
        <v>4.166666666666663E-2</v>
      </c>
      <c r="R31" s="56">
        <f t="shared" si="6"/>
        <v>43288</v>
      </c>
      <c r="S31" s="56" t="s">
        <v>85</v>
      </c>
      <c r="T31" s="51">
        <v>0.29166666666666669</v>
      </c>
      <c r="U31" s="51">
        <v>0.33333333333333331</v>
      </c>
      <c r="V31" s="52">
        <f t="shared" si="7"/>
        <v>4.166666666666663E-2</v>
      </c>
      <c r="W31" s="57">
        <f t="shared" si="8"/>
        <v>0.12499999999999989</v>
      </c>
    </row>
    <row r="32" spans="3:23" ht="30" x14ac:dyDescent="0.25">
      <c r="C32" s="66" t="s">
        <v>178</v>
      </c>
      <c r="D32" s="50">
        <v>43274</v>
      </c>
      <c r="E32" s="51">
        <v>0.29166666666666669</v>
      </c>
      <c r="F32" s="51">
        <v>0.33333333333333331</v>
      </c>
      <c r="G32" s="52">
        <f t="shared" si="1"/>
        <v>4.166666666666663E-2</v>
      </c>
      <c r="H32" s="56">
        <f t="shared" si="2"/>
        <v>43275</v>
      </c>
      <c r="I32" s="56" t="s">
        <v>84</v>
      </c>
      <c r="J32" s="51">
        <v>0.29166666666666669</v>
      </c>
      <c r="K32" s="51">
        <v>0.33333333333333331</v>
      </c>
      <c r="L32" s="52">
        <f t="shared" si="3"/>
        <v>0</v>
      </c>
      <c r="M32" s="53">
        <f t="shared" si="4"/>
        <v>43281</v>
      </c>
      <c r="N32" s="54" t="s">
        <v>85</v>
      </c>
      <c r="O32" s="55">
        <v>0.29166666666666669</v>
      </c>
      <c r="P32" s="55">
        <v>0.33333333333333331</v>
      </c>
      <c r="Q32" s="52">
        <f t="shared" si="5"/>
        <v>4.166666666666663E-2</v>
      </c>
      <c r="R32" s="56">
        <f t="shared" si="6"/>
        <v>43289</v>
      </c>
      <c r="S32" s="56" t="s">
        <v>85</v>
      </c>
      <c r="T32" s="51">
        <v>0.29166666666666669</v>
      </c>
      <c r="U32" s="51">
        <v>0.33333333333333331</v>
      </c>
      <c r="V32" s="52">
        <f t="shared" si="7"/>
        <v>4.166666666666663E-2</v>
      </c>
      <c r="W32" s="57">
        <f t="shared" si="8"/>
        <v>0.12499999999999989</v>
      </c>
    </row>
    <row r="33" spans="3:23" x14ac:dyDescent="0.25">
      <c r="C33" s="66" t="s">
        <v>179</v>
      </c>
      <c r="D33" s="50">
        <v>43275</v>
      </c>
      <c r="E33" s="51">
        <v>0.29166666666666669</v>
      </c>
      <c r="F33" s="51">
        <v>0.33333333333333331</v>
      </c>
      <c r="G33" s="52">
        <f t="shared" si="1"/>
        <v>4.166666666666663E-2</v>
      </c>
      <c r="H33" s="56">
        <f t="shared" si="2"/>
        <v>43276</v>
      </c>
      <c r="I33" s="56" t="s">
        <v>84</v>
      </c>
      <c r="J33" s="51">
        <v>0.29166666666666669</v>
      </c>
      <c r="K33" s="51">
        <v>0.33333333333333331</v>
      </c>
      <c r="L33" s="52">
        <f t="shared" si="3"/>
        <v>0</v>
      </c>
      <c r="M33" s="53">
        <f t="shared" si="4"/>
        <v>43282</v>
      </c>
      <c r="N33" s="54" t="s">
        <v>85</v>
      </c>
      <c r="O33" s="55">
        <v>0.29166666666666669</v>
      </c>
      <c r="P33" s="55">
        <v>0.33333333333333331</v>
      </c>
      <c r="Q33" s="52">
        <f t="shared" si="5"/>
        <v>4.166666666666663E-2</v>
      </c>
      <c r="R33" s="56">
        <f t="shared" si="6"/>
        <v>43290</v>
      </c>
      <c r="S33" s="56" t="s">
        <v>85</v>
      </c>
      <c r="T33" s="51">
        <v>0.29166666666666669</v>
      </c>
      <c r="U33" s="51">
        <v>0.33333333333333331</v>
      </c>
      <c r="V33" s="52">
        <f t="shared" si="7"/>
        <v>4.166666666666663E-2</v>
      </c>
      <c r="W33" s="57">
        <f t="shared" si="8"/>
        <v>0.12499999999999989</v>
      </c>
    </row>
    <row r="34" spans="3:23" ht="30" x14ac:dyDescent="0.25">
      <c r="C34" s="66" t="s">
        <v>180</v>
      </c>
      <c r="D34" s="50">
        <v>43276</v>
      </c>
      <c r="E34" s="51">
        <v>0.29166666666666669</v>
      </c>
      <c r="F34" s="51">
        <v>0.33333333333333331</v>
      </c>
      <c r="G34" s="52">
        <f t="shared" si="1"/>
        <v>4.166666666666663E-2</v>
      </c>
      <c r="H34" s="56">
        <f t="shared" si="2"/>
        <v>43277</v>
      </c>
      <c r="I34" s="56" t="s">
        <v>84</v>
      </c>
      <c r="J34" s="51">
        <v>0.29166666666666669</v>
      </c>
      <c r="K34" s="51">
        <v>0.33333333333333331</v>
      </c>
      <c r="L34" s="52">
        <f t="shared" si="3"/>
        <v>0</v>
      </c>
      <c r="M34" s="53">
        <f t="shared" si="4"/>
        <v>43283</v>
      </c>
      <c r="N34" s="54" t="s">
        <v>85</v>
      </c>
      <c r="O34" s="55">
        <v>0.29166666666666669</v>
      </c>
      <c r="P34" s="55">
        <v>0.33333333333333331</v>
      </c>
      <c r="Q34" s="52">
        <f t="shared" si="5"/>
        <v>4.166666666666663E-2</v>
      </c>
      <c r="R34" s="56">
        <f t="shared" si="6"/>
        <v>43291</v>
      </c>
      <c r="S34" s="56" t="s">
        <v>85</v>
      </c>
      <c r="T34" s="51">
        <v>0.29166666666666669</v>
      </c>
      <c r="U34" s="51">
        <v>0.33333333333333331</v>
      </c>
      <c r="V34" s="52">
        <f t="shared" si="7"/>
        <v>4.166666666666663E-2</v>
      </c>
      <c r="W34" s="57">
        <f t="shared" si="8"/>
        <v>0.12499999999999989</v>
      </c>
    </row>
    <row r="35" spans="3:23" ht="30" x14ac:dyDescent="0.25">
      <c r="C35" s="66" t="s">
        <v>181</v>
      </c>
      <c r="D35" s="50">
        <v>43277</v>
      </c>
      <c r="E35" s="51">
        <v>0.29166666666666669</v>
      </c>
      <c r="F35" s="51">
        <v>0.33333333333333331</v>
      </c>
      <c r="G35" s="52">
        <f t="shared" si="1"/>
        <v>4.166666666666663E-2</v>
      </c>
      <c r="H35" s="56">
        <f t="shared" si="2"/>
        <v>43278</v>
      </c>
      <c r="I35" s="56" t="s">
        <v>84</v>
      </c>
      <c r="J35" s="51">
        <v>0.29166666666666669</v>
      </c>
      <c r="K35" s="51">
        <v>0.33333333333333331</v>
      </c>
      <c r="L35" s="52">
        <f t="shared" si="3"/>
        <v>0</v>
      </c>
      <c r="M35" s="53">
        <f t="shared" si="4"/>
        <v>43284</v>
      </c>
      <c r="N35" s="54" t="s">
        <v>85</v>
      </c>
      <c r="O35" s="55">
        <v>0.29166666666666669</v>
      </c>
      <c r="P35" s="55">
        <v>0.33333333333333331</v>
      </c>
      <c r="Q35" s="52">
        <f t="shared" si="5"/>
        <v>4.166666666666663E-2</v>
      </c>
      <c r="R35" s="56">
        <f t="shared" si="6"/>
        <v>43292</v>
      </c>
      <c r="S35" s="56" t="s">
        <v>85</v>
      </c>
      <c r="T35" s="51">
        <v>0.29166666666666669</v>
      </c>
      <c r="U35" s="51">
        <v>0.33333333333333331</v>
      </c>
      <c r="V35" s="52">
        <f t="shared" si="7"/>
        <v>4.166666666666663E-2</v>
      </c>
      <c r="W35" s="57">
        <f t="shared" si="8"/>
        <v>0.12499999999999989</v>
      </c>
    </row>
    <row r="36" spans="3:23" ht="30" x14ac:dyDescent="0.25">
      <c r="C36" s="66" t="s">
        <v>182</v>
      </c>
      <c r="D36" s="50">
        <v>43278</v>
      </c>
      <c r="E36" s="51">
        <v>0.29166666666666669</v>
      </c>
      <c r="F36" s="51">
        <v>0.33333333333333331</v>
      </c>
      <c r="G36" s="52">
        <f t="shared" si="1"/>
        <v>4.166666666666663E-2</v>
      </c>
      <c r="H36" s="56">
        <f t="shared" si="2"/>
        <v>43279</v>
      </c>
      <c r="I36" s="56" t="s">
        <v>84</v>
      </c>
      <c r="J36" s="51">
        <v>0.29166666666666669</v>
      </c>
      <c r="K36" s="51">
        <v>0.33333333333333331</v>
      </c>
      <c r="L36" s="52">
        <f t="shared" si="3"/>
        <v>0</v>
      </c>
      <c r="M36" s="53">
        <f t="shared" si="4"/>
        <v>43285</v>
      </c>
      <c r="N36" s="54" t="s">
        <v>85</v>
      </c>
      <c r="O36" s="55">
        <v>0.29166666666666669</v>
      </c>
      <c r="P36" s="55">
        <v>0.33333333333333331</v>
      </c>
      <c r="Q36" s="52">
        <f t="shared" si="5"/>
        <v>4.166666666666663E-2</v>
      </c>
      <c r="R36" s="56">
        <f t="shared" si="6"/>
        <v>43293</v>
      </c>
      <c r="S36" s="56" t="s">
        <v>85</v>
      </c>
      <c r="T36" s="51">
        <v>0.29166666666666669</v>
      </c>
      <c r="U36" s="51">
        <v>0.33333333333333331</v>
      </c>
      <c r="V36" s="52">
        <f t="shared" si="7"/>
        <v>4.166666666666663E-2</v>
      </c>
      <c r="W36" s="57">
        <f t="shared" si="8"/>
        <v>0.12499999999999989</v>
      </c>
    </row>
    <row r="37" spans="3:23" ht="30" x14ac:dyDescent="0.25">
      <c r="C37" s="66" t="s">
        <v>183</v>
      </c>
      <c r="D37" s="50">
        <v>43279</v>
      </c>
      <c r="E37" s="51">
        <v>0.29166666666666669</v>
      </c>
      <c r="F37" s="51">
        <v>0.33333333333333331</v>
      </c>
      <c r="G37" s="52">
        <f t="shared" si="1"/>
        <v>4.166666666666663E-2</v>
      </c>
      <c r="H37" s="56">
        <f t="shared" si="2"/>
        <v>43280</v>
      </c>
      <c r="I37" s="56" t="s">
        <v>84</v>
      </c>
      <c r="J37" s="51">
        <v>0.29166666666666669</v>
      </c>
      <c r="K37" s="51">
        <v>0.33333333333333331</v>
      </c>
      <c r="L37" s="52">
        <f t="shared" si="3"/>
        <v>0</v>
      </c>
      <c r="M37" s="53">
        <f t="shared" si="4"/>
        <v>43286</v>
      </c>
      <c r="N37" s="54" t="s">
        <v>85</v>
      </c>
      <c r="O37" s="55">
        <v>0.29166666666666669</v>
      </c>
      <c r="P37" s="55">
        <v>0.33333333333333331</v>
      </c>
      <c r="Q37" s="52">
        <f t="shared" si="5"/>
        <v>4.166666666666663E-2</v>
      </c>
      <c r="R37" s="56">
        <f t="shared" si="6"/>
        <v>43294</v>
      </c>
      <c r="S37" s="56" t="s">
        <v>85</v>
      </c>
      <c r="T37" s="51">
        <v>0.29166666666666669</v>
      </c>
      <c r="U37" s="51">
        <v>0.33333333333333331</v>
      </c>
      <c r="V37" s="52">
        <f t="shared" si="7"/>
        <v>4.166666666666663E-2</v>
      </c>
      <c r="W37" s="57">
        <f t="shared" si="8"/>
        <v>0.12499999999999989</v>
      </c>
    </row>
    <row r="38" spans="3:23" ht="30" x14ac:dyDescent="0.25">
      <c r="C38" s="66" t="s">
        <v>184</v>
      </c>
      <c r="D38" s="50">
        <v>43280</v>
      </c>
      <c r="E38" s="51">
        <v>0.29166666666666669</v>
      </c>
      <c r="F38" s="51">
        <v>0.33333333333333331</v>
      </c>
      <c r="G38" s="52">
        <f t="shared" si="1"/>
        <v>4.166666666666663E-2</v>
      </c>
      <c r="H38" s="56">
        <f t="shared" si="2"/>
        <v>43281</v>
      </c>
      <c r="I38" s="56" t="s">
        <v>84</v>
      </c>
      <c r="J38" s="51">
        <v>0.29166666666666669</v>
      </c>
      <c r="K38" s="51">
        <v>0.33333333333333331</v>
      </c>
      <c r="L38" s="52">
        <f t="shared" si="3"/>
        <v>0</v>
      </c>
      <c r="M38" s="53">
        <f t="shared" si="4"/>
        <v>43287</v>
      </c>
      <c r="N38" s="54" t="s">
        <v>85</v>
      </c>
      <c r="O38" s="55">
        <v>0.29166666666666669</v>
      </c>
      <c r="P38" s="55">
        <v>0.33333333333333331</v>
      </c>
      <c r="Q38" s="52">
        <f t="shared" si="5"/>
        <v>4.166666666666663E-2</v>
      </c>
      <c r="R38" s="56">
        <f t="shared" si="6"/>
        <v>43295</v>
      </c>
      <c r="S38" s="56" t="s">
        <v>85</v>
      </c>
      <c r="T38" s="51">
        <v>0.29166666666666669</v>
      </c>
      <c r="U38" s="51">
        <v>0.33333333333333331</v>
      </c>
      <c r="V38" s="52">
        <f t="shared" si="7"/>
        <v>4.166666666666663E-2</v>
      </c>
      <c r="W38" s="57">
        <f t="shared" si="8"/>
        <v>0.12499999999999989</v>
      </c>
    </row>
    <row r="39" spans="3:23" ht="30" x14ac:dyDescent="0.25">
      <c r="C39" s="66" t="s">
        <v>185</v>
      </c>
      <c r="D39" s="50">
        <v>43281</v>
      </c>
      <c r="E39" s="51">
        <v>0.29166666666666669</v>
      </c>
      <c r="F39" s="51">
        <v>0.33333333333333331</v>
      </c>
      <c r="G39" s="52">
        <f t="shared" si="1"/>
        <v>4.166666666666663E-2</v>
      </c>
      <c r="H39" s="56">
        <f t="shared" si="2"/>
        <v>43282</v>
      </c>
      <c r="I39" s="56" t="s">
        <v>84</v>
      </c>
      <c r="J39" s="51">
        <v>0.29166666666666669</v>
      </c>
      <c r="K39" s="51">
        <v>0.33333333333333331</v>
      </c>
      <c r="L39" s="52">
        <f t="shared" si="3"/>
        <v>0</v>
      </c>
      <c r="M39" s="53">
        <f t="shared" si="4"/>
        <v>43288</v>
      </c>
      <c r="N39" s="54" t="s">
        <v>85</v>
      </c>
      <c r="O39" s="55">
        <v>0.29166666666666669</v>
      </c>
      <c r="P39" s="55">
        <v>0.33333333333333331</v>
      </c>
      <c r="Q39" s="52">
        <f t="shared" si="5"/>
        <v>4.166666666666663E-2</v>
      </c>
      <c r="R39" s="56">
        <f t="shared" si="6"/>
        <v>43296</v>
      </c>
      <c r="S39" s="56" t="s">
        <v>85</v>
      </c>
      <c r="T39" s="51">
        <v>0.29166666666666669</v>
      </c>
      <c r="U39" s="51">
        <v>0.33333333333333331</v>
      </c>
      <c r="V39" s="52">
        <f t="shared" si="7"/>
        <v>4.166666666666663E-2</v>
      </c>
      <c r="W39" s="57">
        <f t="shared" si="8"/>
        <v>0.12499999999999989</v>
      </c>
    </row>
    <row r="40" spans="3:23" ht="30" x14ac:dyDescent="0.25">
      <c r="C40" s="66" t="s">
        <v>186</v>
      </c>
      <c r="D40" s="50">
        <v>43282</v>
      </c>
      <c r="E40" s="51">
        <v>0.29166666666666669</v>
      </c>
      <c r="F40" s="51">
        <v>0.33333333333333331</v>
      </c>
      <c r="G40" s="52">
        <f t="shared" si="1"/>
        <v>4.166666666666663E-2</v>
      </c>
      <c r="H40" s="56">
        <f t="shared" si="2"/>
        <v>43283</v>
      </c>
      <c r="I40" s="56" t="s">
        <v>84</v>
      </c>
      <c r="J40" s="51">
        <v>0.29166666666666669</v>
      </c>
      <c r="K40" s="51">
        <v>0.33333333333333331</v>
      </c>
      <c r="L40" s="52">
        <f t="shared" si="3"/>
        <v>0</v>
      </c>
      <c r="M40" s="53">
        <f t="shared" si="4"/>
        <v>43289</v>
      </c>
      <c r="N40" s="54" t="s">
        <v>85</v>
      </c>
      <c r="O40" s="55">
        <v>0.29166666666666669</v>
      </c>
      <c r="P40" s="55">
        <v>0.33333333333333331</v>
      </c>
      <c r="Q40" s="52">
        <f t="shared" si="5"/>
        <v>4.166666666666663E-2</v>
      </c>
      <c r="R40" s="56">
        <f t="shared" si="6"/>
        <v>43297</v>
      </c>
      <c r="S40" s="56" t="s">
        <v>85</v>
      </c>
      <c r="T40" s="51">
        <v>0.29166666666666669</v>
      </c>
      <c r="U40" s="51">
        <v>0.33333333333333331</v>
      </c>
      <c r="V40" s="52">
        <f t="shared" si="7"/>
        <v>4.166666666666663E-2</v>
      </c>
      <c r="W40" s="57">
        <f t="shared" si="8"/>
        <v>0.12499999999999989</v>
      </c>
    </row>
    <row r="41" spans="3:23" ht="30" x14ac:dyDescent="0.25">
      <c r="C41" s="66" t="s">
        <v>187</v>
      </c>
      <c r="D41" s="50">
        <v>43283</v>
      </c>
      <c r="E41" s="51">
        <v>0.29166666666666669</v>
      </c>
      <c r="F41" s="51">
        <v>0.33333333333333331</v>
      </c>
      <c r="G41" s="52">
        <f t="shared" si="1"/>
        <v>4.166666666666663E-2</v>
      </c>
      <c r="H41" s="56">
        <f t="shared" si="2"/>
        <v>43284</v>
      </c>
      <c r="I41" s="56" t="s">
        <v>84</v>
      </c>
      <c r="J41" s="51">
        <v>0.29166666666666669</v>
      </c>
      <c r="K41" s="51">
        <v>0.33333333333333331</v>
      </c>
      <c r="L41" s="52">
        <f t="shared" si="3"/>
        <v>0</v>
      </c>
      <c r="M41" s="53">
        <f t="shared" si="4"/>
        <v>43290</v>
      </c>
      <c r="N41" s="54" t="s">
        <v>85</v>
      </c>
      <c r="O41" s="55">
        <v>0.29166666666666669</v>
      </c>
      <c r="P41" s="55">
        <v>0.33333333333333331</v>
      </c>
      <c r="Q41" s="52">
        <f t="shared" si="5"/>
        <v>4.166666666666663E-2</v>
      </c>
      <c r="R41" s="56">
        <f t="shared" si="6"/>
        <v>43298</v>
      </c>
      <c r="S41" s="56" t="s">
        <v>85</v>
      </c>
      <c r="T41" s="51">
        <v>0.29166666666666669</v>
      </c>
      <c r="U41" s="51">
        <v>0.33333333333333331</v>
      </c>
      <c r="V41" s="52">
        <f t="shared" si="7"/>
        <v>4.166666666666663E-2</v>
      </c>
      <c r="W41" s="57">
        <f t="shared" si="8"/>
        <v>0.12499999999999989</v>
      </c>
    </row>
    <row r="42" spans="3:23" ht="30" x14ac:dyDescent="0.25">
      <c r="C42" s="66" t="s">
        <v>188</v>
      </c>
      <c r="D42" s="50">
        <v>43284</v>
      </c>
      <c r="E42" s="51">
        <v>0.29166666666666669</v>
      </c>
      <c r="F42" s="51">
        <v>0.33333333333333331</v>
      </c>
      <c r="G42" s="52">
        <f t="shared" si="1"/>
        <v>4.166666666666663E-2</v>
      </c>
      <c r="H42" s="56">
        <f t="shared" si="2"/>
        <v>43285</v>
      </c>
      <c r="I42" s="56" t="s">
        <v>84</v>
      </c>
      <c r="J42" s="51">
        <v>0.29166666666666669</v>
      </c>
      <c r="K42" s="51">
        <v>0.33333333333333331</v>
      </c>
      <c r="L42" s="52">
        <f t="shared" si="3"/>
        <v>0</v>
      </c>
      <c r="M42" s="53">
        <f t="shared" si="4"/>
        <v>43291</v>
      </c>
      <c r="N42" s="54" t="s">
        <v>85</v>
      </c>
      <c r="O42" s="55">
        <v>0.29166666666666669</v>
      </c>
      <c r="P42" s="55">
        <v>0.33333333333333331</v>
      </c>
      <c r="Q42" s="52">
        <f t="shared" si="5"/>
        <v>4.166666666666663E-2</v>
      </c>
      <c r="R42" s="56">
        <f t="shared" si="6"/>
        <v>43299</v>
      </c>
      <c r="S42" s="56" t="s">
        <v>85</v>
      </c>
      <c r="T42" s="51">
        <v>0.29166666666666669</v>
      </c>
      <c r="U42" s="51">
        <v>0.33333333333333331</v>
      </c>
      <c r="V42" s="52">
        <f t="shared" si="7"/>
        <v>4.166666666666663E-2</v>
      </c>
      <c r="W42" s="57">
        <f t="shared" si="8"/>
        <v>0.12499999999999989</v>
      </c>
    </row>
    <row r="43" spans="3:23" ht="30" x14ac:dyDescent="0.25">
      <c r="C43" s="66" t="s">
        <v>189</v>
      </c>
      <c r="D43" s="50">
        <v>43285</v>
      </c>
      <c r="E43" s="51">
        <v>0.29166666666666669</v>
      </c>
      <c r="F43" s="51">
        <v>0.33333333333333331</v>
      </c>
      <c r="G43" s="52">
        <f t="shared" si="1"/>
        <v>4.166666666666663E-2</v>
      </c>
      <c r="H43" s="56">
        <f t="shared" si="2"/>
        <v>43286</v>
      </c>
      <c r="I43" s="56" t="s">
        <v>84</v>
      </c>
      <c r="J43" s="51">
        <v>0.29166666666666669</v>
      </c>
      <c r="K43" s="51">
        <v>0.33333333333333331</v>
      </c>
      <c r="L43" s="52">
        <f t="shared" si="3"/>
        <v>0</v>
      </c>
      <c r="M43" s="53">
        <f t="shared" si="4"/>
        <v>43292</v>
      </c>
      <c r="N43" s="54" t="s">
        <v>85</v>
      </c>
      <c r="O43" s="55">
        <v>0.29166666666666669</v>
      </c>
      <c r="P43" s="55">
        <v>0.33333333333333331</v>
      </c>
      <c r="Q43" s="52">
        <f t="shared" si="5"/>
        <v>4.166666666666663E-2</v>
      </c>
      <c r="R43" s="56">
        <f t="shared" si="6"/>
        <v>43300</v>
      </c>
      <c r="S43" s="56" t="s">
        <v>85</v>
      </c>
      <c r="T43" s="51">
        <v>0.29166666666666669</v>
      </c>
      <c r="U43" s="51">
        <v>0.33333333333333331</v>
      </c>
      <c r="V43" s="52">
        <f t="shared" si="7"/>
        <v>4.166666666666663E-2</v>
      </c>
      <c r="W43" s="57">
        <f t="shared" si="8"/>
        <v>0.12499999999999989</v>
      </c>
    </row>
    <row r="44" spans="3:23" x14ac:dyDescent="0.25">
      <c r="C44" s="66" t="s">
        <v>190</v>
      </c>
      <c r="D44" s="50">
        <v>43286</v>
      </c>
      <c r="E44" s="51">
        <v>0.29166666666666669</v>
      </c>
      <c r="F44" s="51">
        <v>0.33333333333333331</v>
      </c>
      <c r="G44" s="52">
        <f t="shared" si="1"/>
        <v>4.166666666666663E-2</v>
      </c>
      <c r="H44" s="56">
        <f t="shared" si="2"/>
        <v>43287</v>
      </c>
      <c r="I44" s="56" t="s">
        <v>84</v>
      </c>
      <c r="J44" s="51">
        <v>0.29166666666666669</v>
      </c>
      <c r="K44" s="51">
        <v>0.33333333333333331</v>
      </c>
      <c r="L44" s="52">
        <f t="shared" si="3"/>
        <v>0</v>
      </c>
      <c r="M44" s="53">
        <f t="shared" si="4"/>
        <v>43293</v>
      </c>
      <c r="N44" s="54" t="s">
        <v>85</v>
      </c>
      <c r="O44" s="55">
        <v>0.29166666666666669</v>
      </c>
      <c r="P44" s="55">
        <v>0.33333333333333331</v>
      </c>
      <c r="Q44" s="52">
        <f t="shared" si="5"/>
        <v>4.166666666666663E-2</v>
      </c>
      <c r="R44" s="56">
        <f t="shared" si="6"/>
        <v>43301</v>
      </c>
      <c r="S44" s="56" t="s">
        <v>85</v>
      </c>
      <c r="T44" s="51">
        <v>0.29166666666666669</v>
      </c>
      <c r="U44" s="51">
        <v>0.33333333333333331</v>
      </c>
      <c r="V44" s="52">
        <f t="shared" si="7"/>
        <v>4.166666666666663E-2</v>
      </c>
      <c r="W44" s="57">
        <f t="shared" si="8"/>
        <v>0.12499999999999989</v>
      </c>
    </row>
    <row r="45" spans="3:23" x14ac:dyDescent="0.25">
      <c r="C45" s="66" t="s">
        <v>191</v>
      </c>
      <c r="D45" s="50">
        <v>43287</v>
      </c>
      <c r="E45" s="51">
        <v>0.29166666666666669</v>
      </c>
      <c r="F45" s="51">
        <v>0.33333333333333331</v>
      </c>
      <c r="G45" s="52">
        <f t="shared" si="1"/>
        <v>4.166666666666663E-2</v>
      </c>
      <c r="H45" s="56">
        <f t="shared" si="2"/>
        <v>43288</v>
      </c>
      <c r="I45" s="56" t="s">
        <v>84</v>
      </c>
      <c r="J45" s="51">
        <v>0.29166666666666669</v>
      </c>
      <c r="K45" s="51">
        <v>0.33333333333333331</v>
      </c>
      <c r="L45" s="52">
        <f t="shared" si="3"/>
        <v>0</v>
      </c>
      <c r="M45" s="53">
        <f t="shared" si="4"/>
        <v>43294</v>
      </c>
      <c r="N45" s="54" t="s">
        <v>85</v>
      </c>
      <c r="O45" s="55">
        <v>0.29166666666666669</v>
      </c>
      <c r="P45" s="55">
        <v>0.33333333333333331</v>
      </c>
      <c r="Q45" s="52">
        <f t="shared" si="5"/>
        <v>4.166666666666663E-2</v>
      </c>
      <c r="R45" s="56">
        <f t="shared" si="6"/>
        <v>43302</v>
      </c>
      <c r="S45" s="56" t="s">
        <v>85</v>
      </c>
      <c r="T45" s="51">
        <v>0.29166666666666669</v>
      </c>
      <c r="U45" s="51">
        <v>0.33333333333333331</v>
      </c>
      <c r="V45" s="52">
        <f t="shared" si="7"/>
        <v>4.166666666666663E-2</v>
      </c>
      <c r="W45" s="57">
        <f t="shared" si="8"/>
        <v>0.12499999999999989</v>
      </c>
    </row>
    <row r="46" spans="3:23" x14ac:dyDescent="0.25">
      <c r="C46" s="66" t="s">
        <v>192</v>
      </c>
      <c r="D46" s="50">
        <v>43288</v>
      </c>
      <c r="E46" s="51">
        <v>0.29166666666666669</v>
      </c>
      <c r="F46" s="51">
        <v>0.33333333333333331</v>
      </c>
      <c r="G46" s="52">
        <f t="shared" si="1"/>
        <v>4.166666666666663E-2</v>
      </c>
      <c r="H46" s="56">
        <f t="shared" si="2"/>
        <v>43289</v>
      </c>
      <c r="I46" s="56" t="s">
        <v>84</v>
      </c>
      <c r="J46" s="51">
        <v>0.29166666666666669</v>
      </c>
      <c r="K46" s="51">
        <v>0.33333333333333331</v>
      </c>
      <c r="L46" s="52">
        <f t="shared" si="3"/>
        <v>0</v>
      </c>
      <c r="M46" s="53">
        <f t="shared" si="4"/>
        <v>43295</v>
      </c>
      <c r="N46" s="54" t="s">
        <v>85</v>
      </c>
      <c r="O46" s="55">
        <v>0.29166666666666669</v>
      </c>
      <c r="P46" s="55">
        <v>0.33333333333333331</v>
      </c>
      <c r="Q46" s="52">
        <f t="shared" si="5"/>
        <v>4.166666666666663E-2</v>
      </c>
      <c r="R46" s="56">
        <f t="shared" si="6"/>
        <v>43303</v>
      </c>
      <c r="S46" s="56" t="s">
        <v>85</v>
      </c>
      <c r="T46" s="51">
        <v>0.29166666666666669</v>
      </c>
      <c r="U46" s="51">
        <v>0.33333333333333331</v>
      </c>
      <c r="V46" s="52">
        <f t="shared" si="7"/>
        <v>4.166666666666663E-2</v>
      </c>
      <c r="W46" s="57">
        <f t="shared" si="8"/>
        <v>0.12499999999999989</v>
      </c>
    </row>
    <row r="47" spans="3:23" x14ac:dyDescent="0.25">
      <c r="C47" s="66" t="s">
        <v>193</v>
      </c>
      <c r="D47" s="50">
        <v>43289</v>
      </c>
      <c r="E47" s="51">
        <v>0.29166666666666669</v>
      </c>
      <c r="F47" s="51">
        <v>0.33333333333333331</v>
      </c>
      <c r="G47" s="52">
        <f t="shared" si="1"/>
        <v>4.166666666666663E-2</v>
      </c>
      <c r="H47" s="56">
        <f t="shared" si="2"/>
        <v>43290</v>
      </c>
      <c r="I47" s="56" t="s">
        <v>84</v>
      </c>
      <c r="J47" s="51">
        <v>0.29166666666666669</v>
      </c>
      <c r="K47" s="51">
        <v>0.33333333333333331</v>
      </c>
      <c r="L47" s="52">
        <f t="shared" si="3"/>
        <v>0</v>
      </c>
      <c r="M47" s="53">
        <f t="shared" si="4"/>
        <v>43296</v>
      </c>
      <c r="N47" s="54" t="s">
        <v>85</v>
      </c>
      <c r="O47" s="55">
        <v>0.29166666666666669</v>
      </c>
      <c r="P47" s="55">
        <v>0.33333333333333331</v>
      </c>
      <c r="Q47" s="52">
        <f t="shared" si="5"/>
        <v>4.166666666666663E-2</v>
      </c>
      <c r="R47" s="56">
        <f t="shared" si="6"/>
        <v>43304</v>
      </c>
      <c r="S47" s="56" t="s">
        <v>85</v>
      </c>
      <c r="T47" s="51">
        <v>0.29166666666666669</v>
      </c>
      <c r="U47" s="51">
        <v>0.33333333333333331</v>
      </c>
      <c r="V47" s="52">
        <f t="shared" si="7"/>
        <v>4.166666666666663E-2</v>
      </c>
      <c r="W47" s="57">
        <f t="shared" si="8"/>
        <v>0.12499999999999989</v>
      </c>
    </row>
    <row r="48" spans="3:23" x14ac:dyDescent="0.25">
      <c r="C48" s="66" t="s">
        <v>194</v>
      </c>
      <c r="D48" s="50">
        <v>43290</v>
      </c>
      <c r="E48" s="51">
        <v>0.29166666666666669</v>
      </c>
      <c r="F48" s="51">
        <v>0.33333333333333331</v>
      </c>
      <c r="G48" s="52">
        <f t="shared" si="1"/>
        <v>4.166666666666663E-2</v>
      </c>
      <c r="H48" s="56">
        <f t="shared" si="2"/>
        <v>43291</v>
      </c>
      <c r="I48" s="56" t="s">
        <v>84</v>
      </c>
      <c r="J48" s="51">
        <v>0.29166666666666669</v>
      </c>
      <c r="K48" s="51">
        <v>0.33333333333333331</v>
      </c>
      <c r="L48" s="52">
        <f t="shared" si="3"/>
        <v>0</v>
      </c>
      <c r="M48" s="53">
        <f t="shared" si="4"/>
        <v>43297</v>
      </c>
      <c r="N48" s="54" t="s">
        <v>85</v>
      </c>
      <c r="O48" s="55">
        <v>0.29166666666666669</v>
      </c>
      <c r="P48" s="55">
        <v>0.33333333333333331</v>
      </c>
      <c r="Q48" s="52">
        <f t="shared" si="5"/>
        <v>4.166666666666663E-2</v>
      </c>
      <c r="R48" s="56">
        <f t="shared" si="6"/>
        <v>43305</v>
      </c>
      <c r="S48" s="56" t="s">
        <v>85</v>
      </c>
      <c r="T48" s="51">
        <v>0.29166666666666669</v>
      </c>
      <c r="U48" s="51">
        <v>0.33333333333333331</v>
      </c>
      <c r="V48" s="52">
        <f t="shared" si="7"/>
        <v>4.166666666666663E-2</v>
      </c>
      <c r="W48" s="57">
        <f t="shared" si="8"/>
        <v>0.12499999999999989</v>
      </c>
    </row>
    <row r="49" spans="3:23" x14ac:dyDescent="0.25">
      <c r="C49" s="66" t="s">
        <v>195</v>
      </c>
      <c r="D49" s="50">
        <v>43291</v>
      </c>
      <c r="E49" s="51">
        <v>0.29166666666666669</v>
      </c>
      <c r="F49" s="51">
        <v>0.33333333333333331</v>
      </c>
      <c r="G49" s="52">
        <f t="shared" si="1"/>
        <v>4.166666666666663E-2</v>
      </c>
      <c r="H49" s="56">
        <f t="shared" si="2"/>
        <v>43292</v>
      </c>
      <c r="I49" s="56" t="s">
        <v>84</v>
      </c>
      <c r="J49" s="51">
        <v>0.29166666666666669</v>
      </c>
      <c r="K49" s="51">
        <v>0.33333333333333331</v>
      </c>
      <c r="L49" s="52">
        <f t="shared" si="3"/>
        <v>0</v>
      </c>
      <c r="M49" s="53">
        <f t="shared" si="4"/>
        <v>43298</v>
      </c>
      <c r="N49" s="54" t="s">
        <v>85</v>
      </c>
      <c r="O49" s="55">
        <v>0.29166666666666669</v>
      </c>
      <c r="P49" s="55">
        <v>0.33333333333333331</v>
      </c>
      <c r="Q49" s="52">
        <f t="shared" si="5"/>
        <v>4.166666666666663E-2</v>
      </c>
      <c r="R49" s="56">
        <f t="shared" si="6"/>
        <v>43306</v>
      </c>
      <c r="S49" s="56" t="s">
        <v>85</v>
      </c>
      <c r="T49" s="51">
        <v>0.29166666666666669</v>
      </c>
      <c r="U49" s="51">
        <v>0.33333333333333331</v>
      </c>
      <c r="V49" s="52">
        <f t="shared" si="7"/>
        <v>4.166666666666663E-2</v>
      </c>
      <c r="W49" s="57">
        <f t="shared" si="8"/>
        <v>0.12499999999999989</v>
      </c>
    </row>
    <row r="50" spans="3:23" x14ac:dyDescent="0.25">
      <c r="C50" s="66" t="s">
        <v>196</v>
      </c>
      <c r="D50" s="50">
        <v>43292</v>
      </c>
      <c r="E50" s="51">
        <v>0.29166666666666669</v>
      </c>
      <c r="F50" s="51">
        <v>0.33333333333333331</v>
      </c>
      <c r="G50" s="52">
        <f t="shared" si="1"/>
        <v>4.166666666666663E-2</v>
      </c>
      <c r="H50" s="56">
        <f t="shared" si="2"/>
        <v>43293</v>
      </c>
      <c r="I50" s="56" t="s">
        <v>84</v>
      </c>
      <c r="J50" s="51">
        <v>0.29166666666666669</v>
      </c>
      <c r="K50" s="51">
        <v>0.33333333333333331</v>
      </c>
      <c r="L50" s="52">
        <f t="shared" si="3"/>
        <v>0</v>
      </c>
      <c r="M50" s="53">
        <f t="shared" si="4"/>
        <v>43299</v>
      </c>
      <c r="N50" s="54" t="s">
        <v>85</v>
      </c>
      <c r="O50" s="55">
        <v>0.29166666666666669</v>
      </c>
      <c r="P50" s="55">
        <v>0.33333333333333331</v>
      </c>
      <c r="Q50" s="52">
        <f t="shared" si="5"/>
        <v>4.166666666666663E-2</v>
      </c>
      <c r="R50" s="56">
        <f t="shared" si="6"/>
        <v>43307</v>
      </c>
      <c r="S50" s="56" t="s">
        <v>85</v>
      </c>
      <c r="T50" s="51">
        <v>0.29166666666666669</v>
      </c>
      <c r="U50" s="51">
        <v>0.33333333333333331</v>
      </c>
      <c r="V50" s="52">
        <f t="shared" si="7"/>
        <v>4.166666666666663E-2</v>
      </c>
      <c r="W50" s="57">
        <f t="shared" si="8"/>
        <v>0.12499999999999989</v>
      </c>
    </row>
    <row r="51" spans="3:23" ht="30" x14ac:dyDescent="0.25">
      <c r="C51" s="66" t="s">
        <v>197</v>
      </c>
      <c r="D51" s="50">
        <v>43293</v>
      </c>
      <c r="E51" s="51">
        <v>0.29166666666666669</v>
      </c>
      <c r="F51" s="51">
        <v>0.33333333333333331</v>
      </c>
      <c r="G51" s="52">
        <f t="shared" si="1"/>
        <v>4.166666666666663E-2</v>
      </c>
      <c r="H51" s="56">
        <f t="shared" si="2"/>
        <v>43294</v>
      </c>
      <c r="I51" s="56" t="s">
        <v>84</v>
      </c>
      <c r="J51" s="51">
        <v>0.29166666666666669</v>
      </c>
      <c r="K51" s="51">
        <v>0.33333333333333331</v>
      </c>
      <c r="L51" s="52">
        <f t="shared" si="3"/>
        <v>0</v>
      </c>
      <c r="M51" s="53">
        <f t="shared" si="4"/>
        <v>43300</v>
      </c>
      <c r="N51" s="54" t="s">
        <v>85</v>
      </c>
      <c r="O51" s="55">
        <v>0.29166666666666669</v>
      </c>
      <c r="P51" s="55">
        <v>0.33333333333333331</v>
      </c>
      <c r="Q51" s="52">
        <f t="shared" si="5"/>
        <v>4.166666666666663E-2</v>
      </c>
      <c r="R51" s="56">
        <f t="shared" si="6"/>
        <v>43308</v>
      </c>
      <c r="S51" s="56" t="s">
        <v>85</v>
      </c>
      <c r="T51" s="51">
        <v>0.29166666666666669</v>
      </c>
      <c r="U51" s="51">
        <v>0.33333333333333331</v>
      </c>
      <c r="V51" s="52">
        <f t="shared" si="7"/>
        <v>4.166666666666663E-2</v>
      </c>
      <c r="W51" s="57">
        <f t="shared" si="8"/>
        <v>0.12499999999999989</v>
      </c>
    </row>
    <row r="52" spans="3:23" ht="30" x14ac:dyDescent="0.25">
      <c r="C52" s="66" t="s">
        <v>198</v>
      </c>
      <c r="D52" s="50">
        <v>43294</v>
      </c>
      <c r="E52" s="51">
        <v>0.29166666666666669</v>
      </c>
      <c r="F52" s="51">
        <v>0.33333333333333331</v>
      </c>
      <c r="G52" s="52">
        <f t="shared" si="1"/>
        <v>4.166666666666663E-2</v>
      </c>
      <c r="H52" s="56">
        <f t="shared" si="2"/>
        <v>43295</v>
      </c>
      <c r="I52" s="56" t="s">
        <v>84</v>
      </c>
      <c r="J52" s="51">
        <v>0.29166666666666669</v>
      </c>
      <c r="K52" s="51">
        <v>0.33333333333333331</v>
      </c>
      <c r="L52" s="52">
        <f t="shared" si="3"/>
        <v>0</v>
      </c>
      <c r="M52" s="53">
        <f t="shared" si="4"/>
        <v>43301</v>
      </c>
      <c r="N52" s="54" t="s">
        <v>85</v>
      </c>
      <c r="O52" s="55">
        <v>0.29166666666666669</v>
      </c>
      <c r="P52" s="55">
        <v>0.33333333333333331</v>
      </c>
      <c r="Q52" s="52">
        <f t="shared" si="5"/>
        <v>4.166666666666663E-2</v>
      </c>
      <c r="R52" s="56">
        <f t="shared" si="6"/>
        <v>43309</v>
      </c>
      <c r="S52" s="56" t="s">
        <v>85</v>
      </c>
      <c r="T52" s="51">
        <v>0.29166666666666669</v>
      </c>
      <c r="U52" s="51">
        <v>0.33333333333333331</v>
      </c>
      <c r="V52" s="52">
        <f t="shared" si="7"/>
        <v>4.166666666666663E-2</v>
      </c>
      <c r="W52" s="57">
        <f t="shared" si="8"/>
        <v>0.12499999999999989</v>
      </c>
    </row>
    <row r="53" spans="3:23" ht="30" x14ac:dyDescent="0.25">
      <c r="C53" s="66" t="s">
        <v>199</v>
      </c>
      <c r="D53" s="50">
        <v>43295</v>
      </c>
      <c r="E53" s="51">
        <v>0.29166666666666669</v>
      </c>
      <c r="F53" s="51">
        <v>0.33333333333333331</v>
      </c>
      <c r="G53" s="52">
        <f t="shared" si="1"/>
        <v>4.166666666666663E-2</v>
      </c>
      <c r="H53" s="56">
        <f t="shared" si="2"/>
        <v>43296</v>
      </c>
      <c r="I53" s="56" t="s">
        <v>84</v>
      </c>
      <c r="J53" s="51">
        <v>0.29166666666666669</v>
      </c>
      <c r="K53" s="51">
        <v>0.33333333333333331</v>
      </c>
      <c r="L53" s="52">
        <f t="shared" si="3"/>
        <v>0</v>
      </c>
      <c r="M53" s="53">
        <f t="shared" si="4"/>
        <v>43302</v>
      </c>
      <c r="N53" s="54" t="s">
        <v>85</v>
      </c>
      <c r="O53" s="55">
        <v>0.29166666666666669</v>
      </c>
      <c r="P53" s="55">
        <v>0.33333333333333331</v>
      </c>
      <c r="Q53" s="52">
        <f t="shared" si="5"/>
        <v>4.166666666666663E-2</v>
      </c>
      <c r="R53" s="56">
        <f t="shared" si="6"/>
        <v>43310</v>
      </c>
      <c r="S53" s="56" t="s">
        <v>85</v>
      </c>
      <c r="T53" s="51">
        <v>0.29166666666666669</v>
      </c>
      <c r="U53" s="51">
        <v>0.33333333333333331</v>
      </c>
      <c r="V53" s="52">
        <f t="shared" si="7"/>
        <v>4.166666666666663E-2</v>
      </c>
      <c r="W53" s="57">
        <f t="shared" si="8"/>
        <v>0.12499999999999989</v>
      </c>
    </row>
    <row r="54" spans="3:23" ht="30" x14ac:dyDescent="0.25">
      <c r="C54" s="66" t="s">
        <v>200</v>
      </c>
      <c r="D54" s="50">
        <v>43296</v>
      </c>
      <c r="E54" s="51">
        <v>0.29166666666666669</v>
      </c>
      <c r="F54" s="51">
        <v>0.33333333333333331</v>
      </c>
      <c r="G54" s="52">
        <f t="shared" si="1"/>
        <v>4.166666666666663E-2</v>
      </c>
      <c r="H54" s="56">
        <f t="shared" si="2"/>
        <v>43297</v>
      </c>
      <c r="I54" s="56" t="s">
        <v>84</v>
      </c>
      <c r="J54" s="51">
        <v>0.29166666666666669</v>
      </c>
      <c r="K54" s="51">
        <v>0.33333333333333331</v>
      </c>
      <c r="L54" s="52">
        <f t="shared" si="3"/>
        <v>0</v>
      </c>
      <c r="M54" s="53">
        <f t="shared" si="4"/>
        <v>43303</v>
      </c>
      <c r="N54" s="54" t="s">
        <v>85</v>
      </c>
      <c r="O54" s="55">
        <v>0.29166666666666669</v>
      </c>
      <c r="P54" s="55">
        <v>0.33333333333333331</v>
      </c>
      <c r="Q54" s="52">
        <f t="shared" si="5"/>
        <v>4.166666666666663E-2</v>
      </c>
      <c r="R54" s="56">
        <f t="shared" si="6"/>
        <v>43311</v>
      </c>
      <c r="S54" s="56" t="s">
        <v>85</v>
      </c>
      <c r="T54" s="51">
        <v>0.29166666666666669</v>
      </c>
      <c r="U54" s="51">
        <v>0.33333333333333331</v>
      </c>
      <c r="V54" s="52">
        <f t="shared" si="7"/>
        <v>4.166666666666663E-2</v>
      </c>
      <c r="W54" s="57">
        <f t="shared" si="8"/>
        <v>0.12499999999999989</v>
      </c>
    </row>
    <row r="55" spans="3:23" x14ac:dyDescent="0.25">
      <c r="C55" s="66" t="s">
        <v>201</v>
      </c>
      <c r="D55" s="50">
        <v>43297</v>
      </c>
      <c r="E55" s="51">
        <v>0.29166666666666669</v>
      </c>
      <c r="F55" s="51">
        <v>0.33333333333333331</v>
      </c>
      <c r="G55" s="52">
        <f t="shared" si="1"/>
        <v>4.166666666666663E-2</v>
      </c>
      <c r="H55" s="56">
        <f t="shared" si="2"/>
        <v>43298</v>
      </c>
      <c r="I55" s="56" t="s">
        <v>84</v>
      </c>
      <c r="J55" s="51">
        <v>0.29166666666666669</v>
      </c>
      <c r="K55" s="51">
        <v>0.33333333333333331</v>
      </c>
      <c r="L55" s="52">
        <f t="shared" si="3"/>
        <v>0</v>
      </c>
      <c r="M55" s="53">
        <f t="shared" si="4"/>
        <v>43304</v>
      </c>
      <c r="N55" s="54" t="s">
        <v>85</v>
      </c>
      <c r="O55" s="55">
        <v>0.29166666666666669</v>
      </c>
      <c r="P55" s="55">
        <v>0.33333333333333331</v>
      </c>
      <c r="Q55" s="52">
        <f t="shared" si="5"/>
        <v>4.166666666666663E-2</v>
      </c>
      <c r="R55" s="56">
        <f t="shared" si="6"/>
        <v>43312</v>
      </c>
      <c r="S55" s="56" t="s">
        <v>85</v>
      </c>
      <c r="T55" s="51">
        <v>0.29166666666666669</v>
      </c>
      <c r="U55" s="51">
        <v>0.33333333333333331</v>
      </c>
      <c r="V55" s="52">
        <f t="shared" si="7"/>
        <v>4.166666666666663E-2</v>
      </c>
      <c r="W55" s="57">
        <f t="shared" si="8"/>
        <v>0.12499999999999989</v>
      </c>
    </row>
    <row r="56" spans="3:23" ht="30" x14ac:dyDescent="0.25">
      <c r="C56" s="66" t="s">
        <v>202</v>
      </c>
      <c r="D56" s="50">
        <v>43298</v>
      </c>
      <c r="E56" s="51">
        <v>0.29166666666666669</v>
      </c>
      <c r="F56" s="51">
        <v>0.33333333333333331</v>
      </c>
      <c r="G56" s="52">
        <f t="shared" si="1"/>
        <v>4.166666666666663E-2</v>
      </c>
      <c r="H56" s="56">
        <f t="shared" si="2"/>
        <v>43299</v>
      </c>
      <c r="I56" s="56" t="s">
        <v>84</v>
      </c>
      <c r="J56" s="51">
        <v>0.29166666666666669</v>
      </c>
      <c r="K56" s="51">
        <v>0.33333333333333331</v>
      </c>
      <c r="L56" s="52">
        <f t="shared" si="3"/>
        <v>0</v>
      </c>
      <c r="M56" s="53">
        <f t="shared" si="4"/>
        <v>43305</v>
      </c>
      <c r="N56" s="54" t="s">
        <v>85</v>
      </c>
      <c r="O56" s="55">
        <v>0.29166666666666669</v>
      </c>
      <c r="P56" s="55">
        <v>0.33333333333333331</v>
      </c>
      <c r="Q56" s="52">
        <f t="shared" si="5"/>
        <v>4.166666666666663E-2</v>
      </c>
      <c r="R56" s="56">
        <f t="shared" si="6"/>
        <v>43313</v>
      </c>
      <c r="S56" s="56" t="s">
        <v>85</v>
      </c>
      <c r="T56" s="51">
        <v>0.29166666666666669</v>
      </c>
      <c r="U56" s="51">
        <v>0.33333333333333331</v>
      </c>
      <c r="V56" s="52">
        <f t="shared" si="7"/>
        <v>4.166666666666663E-2</v>
      </c>
      <c r="W56" s="57">
        <f t="shared" si="8"/>
        <v>0.12499999999999989</v>
      </c>
    </row>
    <row r="57" spans="3:23" x14ac:dyDescent="0.25">
      <c r="C57" s="66" t="s">
        <v>203</v>
      </c>
      <c r="D57" s="50">
        <v>43299</v>
      </c>
      <c r="E57" s="51">
        <v>0.29166666666666669</v>
      </c>
      <c r="F57" s="51">
        <v>0.33333333333333331</v>
      </c>
      <c r="G57" s="52">
        <f t="shared" si="1"/>
        <v>4.166666666666663E-2</v>
      </c>
      <c r="H57" s="56">
        <f t="shared" si="2"/>
        <v>43300</v>
      </c>
      <c r="I57" s="56" t="s">
        <v>84</v>
      </c>
      <c r="J57" s="51">
        <v>0.29166666666666669</v>
      </c>
      <c r="K57" s="51">
        <v>0.33333333333333331</v>
      </c>
      <c r="L57" s="52">
        <f t="shared" si="3"/>
        <v>0</v>
      </c>
      <c r="M57" s="53">
        <f t="shared" si="4"/>
        <v>43306</v>
      </c>
      <c r="N57" s="54" t="s">
        <v>85</v>
      </c>
      <c r="O57" s="55">
        <v>0.29166666666666669</v>
      </c>
      <c r="P57" s="55">
        <v>0.33333333333333331</v>
      </c>
      <c r="Q57" s="52">
        <f t="shared" si="5"/>
        <v>4.166666666666663E-2</v>
      </c>
      <c r="R57" s="56">
        <f t="shared" si="6"/>
        <v>43314</v>
      </c>
      <c r="S57" s="56" t="s">
        <v>85</v>
      </c>
      <c r="T57" s="51">
        <v>0.29166666666666669</v>
      </c>
      <c r="U57" s="51">
        <v>0.33333333333333331</v>
      </c>
      <c r="V57" s="52">
        <f t="shared" si="7"/>
        <v>4.166666666666663E-2</v>
      </c>
      <c r="W57" s="57">
        <f t="shared" si="8"/>
        <v>0.12499999999999989</v>
      </c>
    </row>
    <row r="58" spans="3:23" x14ac:dyDescent="0.25">
      <c r="C58" s="66" t="s">
        <v>204</v>
      </c>
      <c r="D58" s="50">
        <v>43300</v>
      </c>
      <c r="E58" s="51">
        <v>0.29166666666666669</v>
      </c>
      <c r="F58" s="51">
        <v>0.33333333333333331</v>
      </c>
      <c r="G58" s="52">
        <f t="shared" si="1"/>
        <v>4.166666666666663E-2</v>
      </c>
      <c r="H58" s="56">
        <f t="shared" si="2"/>
        <v>43301</v>
      </c>
      <c r="I58" s="56" t="s">
        <v>84</v>
      </c>
      <c r="J58" s="51">
        <v>0.29166666666666669</v>
      </c>
      <c r="K58" s="51">
        <v>0.33333333333333331</v>
      </c>
      <c r="L58" s="52">
        <f t="shared" si="3"/>
        <v>0</v>
      </c>
      <c r="M58" s="53">
        <f t="shared" si="4"/>
        <v>43307</v>
      </c>
      <c r="N58" s="54" t="s">
        <v>85</v>
      </c>
      <c r="O58" s="55">
        <v>0.29166666666666669</v>
      </c>
      <c r="P58" s="55">
        <v>0.33333333333333331</v>
      </c>
      <c r="Q58" s="52">
        <f t="shared" si="5"/>
        <v>4.166666666666663E-2</v>
      </c>
      <c r="R58" s="56">
        <f t="shared" si="6"/>
        <v>43315</v>
      </c>
      <c r="S58" s="56" t="s">
        <v>85</v>
      </c>
      <c r="T58" s="51">
        <v>0.29166666666666669</v>
      </c>
      <c r="U58" s="51">
        <v>0.33333333333333331</v>
      </c>
      <c r="V58" s="52">
        <f t="shared" si="7"/>
        <v>4.166666666666663E-2</v>
      </c>
      <c r="W58" s="57">
        <f t="shared" si="8"/>
        <v>0.12499999999999989</v>
      </c>
    </row>
    <row r="59" spans="3:23" x14ac:dyDescent="0.25">
      <c r="C59" s="66" t="s">
        <v>205</v>
      </c>
      <c r="D59" s="50">
        <v>43301</v>
      </c>
      <c r="E59" s="51">
        <v>0.29166666666666669</v>
      </c>
      <c r="F59" s="51">
        <v>0.33333333333333331</v>
      </c>
      <c r="G59" s="52">
        <f t="shared" si="1"/>
        <v>4.166666666666663E-2</v>
      </c>
      <c r="H59" s="56">
        <f t="shared" si="2"/>
        <v>43302</v>
      </c>
      <c r="I59" s="56" t="s">
        <v>84</v>
      </c>
      <c r="J59" s="51">
        <v>0.29166666666666669</v>
      </c>
      <c r="K59" s="51">
        <v>0.33333333333333331</v>
      </c>
      <c r="L59" s="52">
        <f t="shared" si="3"/>
        <v>0</v>
      </c>
      <c r="M59" s="53">
        <f t="shared" si="4"/>
        <v>43308</v>
      </c>
      <c r="N59" s="54" t="s">
        <v>85</v>
      </c>
      <c r="O59" s="55">
        <v>0.29166666666666669</v>
      </c>
      <c r="P59" s="55">
        <v>0.33333333333333331</v>
      </c>
      <c r="Q59" s="52">
        <f t="shared" si="5"/>
        <v>4.166666666666663E-2</v>
      </c>
      <c r="R59" s="56">
        <f t="shared" si="6"/>
        <v>43316</v>
      </c>
      <c r="S59" s="56" t="s">
        <v>85</v>
      </c>
      <c r="T59" s="51">
        <v>0.29166666666666669</v>
      </c>
      <c r="U59" s="51">
        <v>0.33333333333333331</v>
      </c>
      <c r="V59" s="52">
        <f t="shared" si="7"/>
        <v>4.166666666666663E-2</v>
      </c>
      <c r="W59" s="57">
        <f t="shared" si="8"/>
        <v>0.12499999999999989</v>
      </c>
    </row>
    <row r="60" spans="3:23" x14ac:dyDescent="0.25">
      <c r="C60" s="66" t="s">
        <v>206</v>
      </c>
      <c r="D60" s="50">
        <v>43302</v>
      </c>
      <c r="E60" s="51">
        <v>0.29166666666666669</v>
      </c>
      <c r="F60" s="51">
        <v>0.33333333333333331</v>
      </c>
      <c r="G60" s="52">
        <f t="shared" si="1"/>
        <v>4.166666666666663E-2</v>
      </c>
      <c r="H60" s="56">
        <f t="shared" si="2"/>
        <v>43303</v>
      </c>
      <c r="I60" s="56" t="s">
        <v>84</v>
      </c>
      <c r="J60" s="51">
        <v>0.29166666666666669</v>
      </c>
      <c r="K60" s="51">
        <v>0.33333333333333331</v>
      </c>
      <c r="L60" s="52">
        <f t="shared" si="3"/>
        <v>0</v>
      </c>
      <c r="M60" s="53">
        <f t="shared" si="4"/>
        <v>43309</v>
      </c>
      <c r="N60" s="54" t="s">
        <v>85</v>
      </c>
      <c r="O60" s="55">
        <v>0.29166666666666669</v>
      </c>
      <c r="P60" s="55">
        <v>0.33333333333333331</v>
      </c>
      <c r="Q60" s="52">
        <f t="shared" si="5"/>
        <v>4.166666666666663E-2</v>
      </c>
      <c r="R60" s="56">
        <f t="shared" si="6"/>
        <v>43317</v>
      </c>
      <c r="S60" s="56" t="s">
        <v>85</v>
      </c>
      <c r="T60" s="51">
        <v>0.29166666666666669</v>
      </c>
      <c r="U60" s="51">
        <v>0.33333333333333331</v>
      </c>
      <c r="V60" s="52">
        <f t="shared" si="7"/>
        <v>4.166666666666663E-2</v>
      </c>
      <c r="W60" s="57">
        <f t="shared" si="8"/>
        <v>0.12499999999999989</v>
      </c>
    </row>
    <row r="61" spans="3:23" x14ac:dyDescent="0.25">
      <c r="C61" s="66" t="s">
        <v>207</v>
      </c>
      <c r="D61" s="50">
        <v>43303</v>
      </c>
      <c r="E61" s="51">
        <v>0.29166666666666669</v>
      </c>
      <c r="F61" s="51">
        <v>0.33333333333333331</v>
      </c>
      <c r="G61" s="52">
        <f t="shared" si="1"/>
        <v>4.166666666666663E-2</v>
      </c>
      <c r="H61" s="56">
        <f t="shared" si="2"/>
        <v>43304</v>
      </c>
      <c r="I61" s="56" t="s">
        <v>84</v>
      </c>
      <c r="J61" s="51">
        <v>0.29166666666666669</v>
      </c>
      <c r="K61" s="51">
        <v>0.33333333333333331</v>
      </c>
      <c r="L61" s="52">
        <f t="shared" si="3"/>
        <v>0</v>
      </c>
      <c r="M61" s="53">
        <f t="shared" si="4"/>
        <v>43310</v>
      </c>
      <c r="N61" s="54" t="s">
        <v>85</v>
      </c>
      <c r="O61" s="55">
        <v>0.29166666666666669</v>
      </c>
      <c r="P61" s="55">
        <v>0.33333333333333331</v>
      </c>
      <c r="Q61" s="52">
        <f t="shared" si="5"/>
        <v>4.166666666666663E-2</v>
      </c>
      <c r="R61" s="56">
        <f t="shared" si="6"/>
        <v>43318</v>
      </c>
      <c r="S61" s="56" t="s">
        <v>85</v>
      </c>
      <c r="T61" s="51">
        <v>0.29166666666666669</v>
      </c>
      <c r="U61" s="51">
        <v>0.33333333333333331</v>
      </c>
      <c r="V61" s="52">
        <f t="shared" si="7"/>
        <v>4.166666666666663E-2</v>
      </c>
      <c r="W61" s="57">
        <f t="shared" si="8"/>
        <v>0.12499999999999989</v>
      </c>
    </row>
    <row r="62" spans="3:23" x14ac:dyDescent="0.25">
      <c r="C62" s="66" t="s">
        <v>208</v>
      </c>
      <c r="D62" s="50">
        <v>43304</v>
      </c>
      <c r="E62" s="51">
        <v>0.29166666666666669</v>
      </c>
      <c r="F62" s="51">
        <v>0.33333333333333331</v>
      </c>
      <c r="G62" s="52">
        <f t="shared" si="1"/>
        <v>4.166666666666663E-2</v>
      </c>
      <c r="H62" s="56">
        <f t="shared" si="2"/>
        <v>43305</v>
      </c>
      <c r="I62" s="56" t="s">
        <v>84</v>
      </c>
      <c r="J62" s="51">
        <v>0.29166666666666669</v>
      </c>
      <c r="K62" s="51">
        <v>0.33333333333333331</v>
      </c>
      <c r="L62" s="52">
        <f t="shared" si="3"/>
        <v>0</v>
      </c>
      <c r="M62" s="53">
        <f t="shared" si="4"/>
        <v>43311</v>
      </c>
      <c r="N62" s="54" t="s">
        <v>85</v>
      </c>
      <c r="O62" s="55">
        <v>0.29166666666666669</v>
      </c>
      <c r="P62" s="55">
        <v>0.33333333333333331</v>
      </c>
      <c r="Q62" s="52">
        <f t="shared" si="5"/>
        <v>4.166666666666663E-2</v>
      </c>
      <c r="R62" s="56">
        <f t="shared" si="6"/>
        <v>43319</v>
      </c>
      <c r="S62" s="56" t="s">
        <v>85</v>
      </c>
      <c r="T62" s="51">
        <v>0.29166666666666669</v>
      </c>
      <c r="U62" s="51">
        <v>0.33333333333333331</v>
      </c>
      <c r="V62" s="52">
        <f t="shared" si="7"/>
        <v>4.166666666666663E-2</v>
      </c>
      <c r="W62" s="57">
        <f t="shared" si="8"/>
        <v>0.12499999999999989</v>
      </c>
    </row>
    <row r="63" spans="3:23" ht="30" x14ac:dyDescent="0.25">
      <c r="C63" s="66" t="s">
        <v>209</v>
      </c>
      <c r="D63" s="50">
        <v>43305</v>
      </c>
      <c r="E63" s="51">
        <v>0.29166666666666669</v>
      </c>
      <c r="F63" s="51">
        <v>0.33333333333333331</v>
      </c>
      <c r="G63" s="52">
        <f t="shared" si="1"/>
        <v>4.166666666666663E-2</v>
      </c>
      <c r="H63" s="56">
        <f t="shared" si="2"/>
        <v>43306</v>
      </c>
      <c r="I63" s="56" t="s">
        <v>84</v>
      </c>
      <c r="J63" s="51">
        <v>0.29166666666666669</v>
      </c>
      <c r="K63" s="51">
        <v>0.33333333333333331</v>
      </c>
      <c r="L63" s="52">
        <f t="shared" si="3"/>
        <v>0</v>
      </c>
      <c r="M63" s="53">
        <f t="shared" si="4"/>
        <v>43312</v>
      </c>
      <c r="N63" s="54" t="s">
        <v>85</v>
      </c>
      <c r="O63" s="55">
        <v>0.29166666666666669</v>
      </c>
      <c r="P63" s="55">
        <v>0.33333333333333331</v>
      </c>
      <c r="Q63" s="52">
        <f t="shared" si="5"/>
        <v>4.166666666666663E-2</v>
      </c>
      <c r="R63" s="56">
        <f t="shared" si="6"/>
        <v>43320</v>
      </c>
      <c r="S63" s="56" t="s">
        <v>85</v>
      </c>
      <c r="T63" s="51">
        <v>0.29166666666666669</v>
      </c>
      <c r="U63" s="51">
        <v>0.33333333333333331</v>
      </c>
      <c r="V63" s="52">
        <f t="shared" si="7"/>
        <v>4.166666666666663E-2</v>
      </c>
      <c r="W63" s="57">
        <f t="shared" si="8"/>
        <v>0.12499999999999989</v>
      </c>
    </row>
    <row r="64" spans="3:23" ht="30" x14ac:dyDescent="0.25">
      <c r="C64" s="66" t="s">
        <v>210</v>
      </c>
      <c r="D64" s="50">
        <v>43306</v>
      </c>
      <c r="E64" s="51">
        <v>0.29166666666666669</v>
      </c>
      <c r="F64" s="51">
        <v>0.33333333333333331</v>
      </c>
      <c r="G64" s="52">
        <f t="shared" si="1"/>
        <v>4.166666666666663E-2</v>
      </c>
      <c r="H64" s="56">
        <f t="shared" si="2"/>
        <v>43307</v>
      </c>
      <c r="I64" s="56" t="s">
        <v>84</v>
      </c>
      <c r="J64" s="51">
        <v>0.29166666666666669</v>
      </c>
      <c r="K64" s="51">
        <v>0.33333333333333331</v>
      </c>
      <c r="L64" s="52">
        <f t="shared" si="3"/>
        <v>0</v>
      </c>
      <c r="M64" s="53">
        <f t="shared" si="4"/>
        <v>43313</v>
      </c>
      <c r="N64" s="54" t="s">
        <v>85</v>
      </c>
      <c r="O64" s="55">
        <v>0.29166666666666669</v>
      </c>
      <c r="P64" s="55">
        <v>0.33333333333333331</v>
      </c>
      <c r="Q64" s="52">
        <f t="shared" si="5"/>
        <v>4.166666666666663E-2</v>
      </c>
      <c r="R64" s="56">
        <f t="shared" si="6"/>
        <v>43321</v>
      </c>
      <c r="S64" s="56" t="s">
        <v>85</v>
      </c>
      <c r="T64" s="51">
        <v>0.29166666666666669</v>
      </c>
      <c r="U64" s="51">
        <v>0.33333333333333331</v>
      </c>
      <c r="V64" s="52">
        <f t="shared" si="7"/>
        <v>4.166666666666663E-2</v>
      </c>
      <c r="W64" s="57">
        <f t="shared" si="8"/>
        <v>0.12499999999999989</v>
      </c>
    </row>
    <row r="65" spans="3:23" ht="30" x14ac:dyDescent="0.25">
      <c r="C65" s="66" t="s">
        <v>211</v>
      </c>
      <c r="D65" s="50">
        <v>43307</v>
      </c>
      <c r="E65" s="51">
        <v>0.29166666666666669</v>
      </c>
      <c r="F65" s="51">
        <v>0.33333333333333331</v>
      </c>
      <c r="G65" s="52">
        <f t="shared" si="1"/>
        <v>4.166666666666663E-2</v>
      </c>
      <c r="H65" s="56">
        <f t="shared" si="2"/>
        <v>43308</v>
      </c>
      <c r="I65" s="56" t="s">
        <v>84</v>
      </c>
      <c r="J65" s="51">
        <v>0.29166666666666669</v>
      </c>
      <c r="K65" s="51">
        <v>0.33333333333333331</v>
      </c>
      <c r="L65" s="52">
        <f t="shared" si="3"/>
        <v>0</v>
      </c>
      <c r="M65" s="53">
        <f t="shared" si="4"/>
        <v>43314</v>
      </c>
      <c r="N65" s="54" t="s">
        <v>85</v>
      </c>
      <c r="O65" s="55">
        <v>0.29166666666666669</v>
      </c>
      <c r="P65" s="55">
        <v>0.33333333333333331</v>
      </c>
      <c r="Q65" s="52">
        <f t="shared" si="5"/>
        <v>4.166666666666663E-2</v>
      </c>
      <c r="R65" s="56">
        <f t="shared" si="6"/>
        <v>43322</v>
      </c>
      <c r="S65" s="56" t="s">
        <v>85</v>
      </c>
      <c r="T65" s="51">
        <v>0.29166666666666669</v>
      </c>
      <c r="U65" s="51">
        <v>0.33333333333333331</v>
      </c>
      <c r="V65" s="52">
        <f t="shared" si="7"/>
        <v>4.166666666666663E-2</v>
      </c>
      <c r="W65" s="57">
        <f t="shared" si="8"/>
        <v>0.12499999999999989</v>
      </c>
    </row>
    <row r="66" spans="3:23" ht="30" x14ac:dyDescent="0.25">
      <c r="C66" s="66" t="s">
        <v>212</v>
      </c>
      <c r="D66" s="50">
        <v>43308</v>
      </c>
      <c r="E66" s="51">
        <v>0.29166666666666669</v>
      </c>
      <c r="F66" s="51">
        <v>0.33333333333333331</v>
      </c>
      <c r="G66" s="52">
        <f t="shared" si="1"/>
        <v>4.166666666666663E-2</v>
      </c>
      <c r="H66" s="56">
        <f t="shared" si="2"/>
        <v>43309</v>
      </c>
      <c r="I66" s="56" t="s">
        <v>84</v>
      </c>
      <c r="J66" s="51">
        <v>0.29166666666666669</v>
      </c>
      <c r="K66" s="51">
        <v>0.33333333333333331</v>
      </c>
      <c r="L66" s="52">
        <f t="shared" si="3"/>
        <v>0</v>
      </c>
      <c r="M66" s="53">
        <f t="shared" si="4"/>
        <v>43315</v>
      </c>
      <c r="N66" s="54" t="s">
        <v>85</v>
      </c>
      <c r="O66" s="55">
        <v>0.29166666666666669</v>
      </c>
      <c r="P66" s="55">
        <v>0.33333333333333331</v>
      </c>
      <c r="Q66" s="52">
        <f t="shared" si="5"/>
        <v>4.166666666666663E-2</v>
      </c>
      <c r="R66" s="56">
        <f t="shared" si="6"/>
        <v>43323</v>
      </c>
      <c r="S66" s="56" t="s">
        <v>85</v>
      </c>
      <c r="T66" s="51">
        <v>0.29166666666666669</v>
      </c>
      <c r="U66" s="51">
        <v>0.33333333333333331</v>
      </c>
      <c r="V66" s="52">
        <f t="shared" si="7"/>
        <v>4.166666666666663E-2</v>
      </c>
      <c r="W66" s="57">
        <f t="shared" si="8"/>
        <v>0.12499999999999989</v>
      </c>
    </row>
    <row r="67" spans="3:23" ht="30" x14ac:dyDescent="0.25">
      <c r="C67" s="66" t="s">
        <v>213</v>
      </c>
      <c r="D67" s="50">
        <v>43309</v>
      </c>
      <c r="E67" s="51">
        <v>0.29166666666666669</v>
      </c>
      <c r="F67" s="51">
        <v>0.33333333333333331</v>
      </c>
      <c r="G67" s="52">
        <f t="shared" si="1"/>
        <v>4.166666666666663E-2</v>
      </c>
      <c r="H67" s="56">
        <f t="shared" si="2"/>
        <v>43310</v>
      </c>
      <c r="I67" s="56" t="s">
        <v>84</v>
      </c>
      <c r="J67" s="51">
        <v>0.29166666666666669</v>
      </c>
      <c r="K67" s="51">
        <v>0.33333333333333331</v>
      </c>
      <c r="L67" s="52">
        <f t="shared" si="3"/>
        <v>0</v>
      </c>
      <c r="M67" s="53">
        <f t="shared" si="4"/>
        <v>43316</v>
      </c>
      <c r="N67" s="54" t="s">
        <v>85</v>
      </c>
      <c r="O67" s="55">
        <v>0.29166666666666669</v>
      </c>
      <c r="P67" s="55">
        <v>0.33333333333333331</v>
      </c>
      <c r="Q67" s="52">
        <f t="shared" si="5"/>
        <v>4.166666666666663E-2</v>
      </c>
      <c r="R67" s="56">
        <f t="shared" si="6"/>
        <v>43324</v>
      </c>
      <c r="S67" s="56" t="s">
        <v>85</v>
      </c>
      <c r="T67" s="51">
        <v>0.29166666666666669</v>
      </c>
      <c r="U67" s="51">
        <v>0.33333333333333331</v>
      </c>
      <c r="V67" s="52">
        <f t="shared" si="7"/>
        <v>4.166666666666663E-2</v>
      </c>
      <c r="W67" s="57">
        <f t="shared" si="8"/>
        <v>0.12499999999999989</v>
      </c>
    </row>
    <row r="68" spans="3:23" x14ac:dyDescent="0.25">
      <c r="C68" s="66" t="s">
        <v>214</v>
      </c>
      <c r="D68" s="50">
        <v>43310</v>
      </c>
      <c r="E68" s="51">
        <v>0.29166666666666669</v>
      </c>
      <c r="F68" s="51">
        <v>0.33333333333333331</v>
      </c>
      <c r="G68" s="52">
        <f t="shared" si="1"/>
        <v>4.166666666666663E-2</v>
      </c>
      <c r="H68" s="56">
        <f t="shared" si="2"/>
        <v>43311</v>
      </c>
      <c r="I68" s="56" t="s">
        <v>84</v>
      </c>
      <c r="J68" s="51">
        <v>0.29166666666666669</v>
      </c>
      <c r="K68" s="51">
        <v>0.33333333333333331</v>
      </c>
      <c r="L68" s="52">
        <f t="shared" si="3"/>
        <v>0</v>
      </c>
      <c r="M68" s="53">
        <f t="shared" si="4"/>
        <v>43317</v>
      </c>
      <c r="N68" s="54" t="s">
        <v>85</v>
      </c>
      <c r="O68" s="55">
        <v>0.29166666666666669</v>
      </c>
      <c r="P68" s="55">
        <v>0.33333333333333331</v>
      </c>
      <c r="Q68" s="52">
        <f t="shared" si="5"/>
        <v>4.166666666666663E-2</v>
      </c>
      <c r="R68" s="56">
        <f t="shared" si="6"/>
        <v>43325</v>
      </c>
      <c r="S68" s="56" t="s">
        <v>85</v>
      </c>
      <c r="T68" s="51">
        <v>0.29166666666666669</v>
      </c>
      <c r="U68" s="51">
        <v>0.33333333333333331</v>
      </c>
      <c r="V68" s="52">
        <f t="shared" si="7"/>
        <v>4.166666666666663E-2</v>
      </c>
      <c r="W68" s="57">
        <f t="shared" si="8"/>
        <v>0.12499999999999989</v>
      </c>
    </row>
    <row r="69" spans="3:23" x14ac:dyDescent="0.25">
      <c r="C69" s="66" t="s">
        <v>215</v>
      </c>
      <c r="D69" s="50">
        <v>43311</v>
      </c>
      <c r="E69" s="51">
        <v>0.29166666666666669</v>
      </c>
      <c r="F69" s="51">
        <v>0.33333333333333331</v>
      </c>
      <c r="G69" s="52">
        <f t="shared" si="1"/>
        <v>4.166666666666663E-2</v>
      </c>
      <c r="H69" s="56">
        <f t="shared" si="2"/>
        <v>43312</v>
      </c>
      <c r="I69" s="56" t="s">
        <v>84</v>
      </c>
      <c r="J69" s="51">
        <v>0.29166666666666669</v>
      </c>
      <c r="K69" s="51">
        <v>0.33333333333333331</v>
      </c>
      <c r="L69" s="52">
        <f t="shared" si="3"/>
        <v>0</v>
      </c>
      <c r="M69" s="53">
        <f t="shared" si="4"/>
        <v>43318</v>
      </c>
      <c r="N69" s="54" t="s">
        <v>85</v>
      </c>
      <c r="O69" s="55">
        <v>0.29166666666666669</v>
      </c>
      <c r="P69" s="55">
        <v>0.33333333333333331</v>
      </c>
      <c r="Q69" s="52">
        <f t="shared" si="5"/>
        <v>4.166666666666663E-2</v>
      </c>
      <c r="R69" s="56">
        <f t="shared" si="6"/>
        <v>43326</v>
      </c>
      <c r="S69" s="56" t="s">
        <v>85</v>
      </c>
      <c r="T69" s="51">
        <v>0.29166666666666669</v>
      </c>
      <c r="U69" s="51">
        <v>0.33333333333333331</v>
      </c>
      <c r="V69" s="52">
        <f t="shared" si="7"/>
        <v>4.166666666666663E-2</v>
      </c>
      <c r="W69" s="57">
        <f t="shared" si="8"/>
        <v>0.12499999999999989</v>
      </c>
    </row>
    <row r="70" spans="3:23" x14ac:dyDescent="0.25">
      <c r="C70" s="66" t="s">
        <v>216</v>
      </c>
      <c r="D70" s="50">
        <v>43312</v>
      </c>
      <c r="E70" s="51">
        <v>0.29166666666666669</v>
      </c>
      <c r="F70" s="51">
        <v>0.33333333333333331</v>
      </c>
      <c r="G70" s="52">
        <f t="shared" si="1"/>
        <v>4.166666666666663E-2</v>
      </c>
      <c r="H70" s="56">
        <f t="shared" si="2"/>
        <v>43313</v>
      </c>
      <c r="I70" s="56" t="s">
        <v>84</v>
      </c>
      <c r="J70" s="51">
        <v>0.29166666666666669</v>
      </c>
      <c r="K70" s="51">
        <v>0.33333333333333331</v>
      </c>
      <c r="L70" s="52">
        <f t="shared" si="3"/>
        <v>0</v>
      </c>
      <c r="M70" s="53">
        <f t="shared" si="4"/>
        <v>43319</v>
      </c>
      <c r="N70" s="54" t="s">
        <v>85</v>
      </c>
      <c r="O70" s="55">
        <v>0.29166666666666669</v>
      </c>
      <c r="P70" s="55">
        <v>0.33333333333333331</v>
      </c>
      <c r="Q70" s="52">
        <f t="shared" si="5"/>
        <v>4.166666666666663E-2</v>
      </c>
      <c r="R70" s="56">
        <f t="shared" si="6"/>
        <v>43327</v>
      </c>
      <c r="S70" s="56" t="s">
        <v>85</v>
      </c>
      <c r="T70" s="51">
        <v>0.29166666666666669</v>
      </c>
      <c r="U70" s="51">
        <v>0.33333333333333331</v>
      </c>
      <c r="V70" s="52">
        <f t="shared" si="7"/>
        <v>4.166666666666663E-2</v>
      </c>
      <c r="W70" s="57">
        <f t="shared" si="8"/>
        <v>0.12499999999999989</v>
      </c>
    </row>
    <row r="71" spans="3:23" x14ac:dyDescent="0.25">
      <c r="C71" s="66" t="s">
        <v>217</v>
      </c>
      <c r="D71" s="50">
        <v>43313</v>
      </c>
      <c r="E71" s="51">
        <v>0.29166666666666669</v>
      </c>
      <c r="F71" s="51">
        <v>0.33333333333333331</v>
      </c>
      <c r="G71" s="52">
        <f t="shared" si="1"/>
        <v>4.166666666666663E-2</v>
      </c>
      <c r="H71" s="56">
        <f t="shared" si="2"/>
        <v>43314</v>
      </c>
      <c r="I71" s="56" t="s">
        <v>84</v>
      </c>
      <c r="J71" s="51">
        <v>0.29166666666666669</v>
      </c>
      <c r="K71" s="51">
        <v>0.33333333333333331</v>
      </c>
      <c r="L71" s="52">
        <f t="shared" si="3"/>
        <v>0</v>
      </c>
      <c r="M71" s="53">
        <f t="shared" si="4"/>
        <v>43320</v>
      </c>
      <c r="N71" s="54" t="s">
        <v>85</v>
      </c>
      <c r="O71" s="55">
        <v>0.29166666666666669</v>
      </c>
      <c r="P71" s="55">
        <v>0.33333333333333331</v>
      </c>
      <c r="Q71" s="52">
        <f t="shared" si="5"/>
        <v>4.166666666666663E-2</v>
      </c>
      <c r="R71" s="56">
        <f t="shared" si="6"/>
        <v>43328</v>
      </c>
      <c r="S71" s="56" t="s">
        <v>85</v>
      </c>
      <c r="T71" s="51">
        <v>0.29166666666666669</v>
      </c>
      <c r="U71" s="51">
        <v>0.33333333333333331</v>
      </c>
      <c r="V71" s="52">
        <f t="shared" si="7"/>
        <v>4.166666666666663E-2</v>
      </c>
      <c r="W71" s="57">
        <f t="shared" si="8"/>
        <v>0.12499999999999989</v>
      </c>
    </row>
    <row r="72" spans="3:23" x14ac:dyDescent="0.25">
      <c r="C72" s="66" t="s">
        <v>218</v>
      </c>
      <c r="D72" s="50">
        <v>43314</v>
      </c>
      <c r="E72" s="51">
        <v>0.29166666666666669</v>
      </c>
      <c r="F72" s="51">
        <v>0.33333333333333331</v>
      </c>
      <c r="G72" s="52">
        <f t="shared" ref="G72:G134" si="9">F72-E72</f>
        <v>4.166666666666663E-2</v>
      </c>
      <c r="H72" s="56">
        <f t="shared" ref="H72:H134" si="10">IF(D72="","",D72+DAY(1))</f>
        <v>43315</v>
      </c>
      <c r="I72" s="56" t="s">
        <v>84</v>
      </c>
      <c r="J72" s="51">
        <v>0.29166666666666669</v>
      </c>
      <c r="K72" s="51">
        <v>0.33333333333333331</v>
      </c>
      <c r="L72" s="52">
        <f t="shared" ref="L72:L134" si="11">IF(I72="sim",K72-J72,0)</f>
        <v>0</v>
      </c>
      <c r="M72" s="53">
        <f t="shared" ref="M72:M134" si="12">IF(D72="","",D72+DAY(7))</f>
        <v>43321</v>
      </c>
      <c r="N72" s="54" t="s">
        <v>85</v>
      </c>
      <c r="O72" s="55">
        <v>0.29166666666666669</v>
      </c>
      <c r="P72" s="55">
        <v>0.33333333333333331</v>
      </c>
      <c r="Q72" s="52">
        <f t="shared" ref="Q72:Q134" si="13">IF(N72="sim",P72-O72,0)</f>
        <v>4.166666666666663E-2</v>
      </c>
      <c r="R72" s="56">
        <f t="shared" ref="R72:R134" si="14">IF(D72="","",D72+DAY(15))</f>
        <v>43329</v>
      </c>
      <c r="S72" s="56" t="s">
        <v>85</v>
      </c>
      <c r="T72" s="51">
        <v>0.29166666666666669</v>
      </c>
      <c r="U72" s="51">
        <v>0.33333333333333331</v>
      </c>
      <c r="V72" s="52">
        <f t="shared" ref="V72:V134" si="15">IF(S72="sim",U72-T72,0)</f>
        <v>4.166666666666663E-2</v>
      </c>
      <c r="W72" s="57">
        <f t="shared" ref="W72:W134" si="16">G72+L72+Q72+V72</f>
        <v>0.12499999999999989</v>
      </c>
    </row>
    <row r="73" spans="3:23" x14ac:dyDescent="0.25">
      <c r="C73" s="66" t="s">
        <v>219</v>
      </c>
      <c r="D73" s="50">
        <v>43315</v>
      </c>
      <c r="E73" s="51">
        <v>0.29166666666666669</v>
      </c>
      <c r="F73" s="51">
        <v>0.33333333333333331</v>
      </c>
      <c r="G73" s="52">
        <f t="shared" si="9"/>
        <v>4.166666666666663E-2</v>
      </c>
      <c r="H73" s="56">
        <f t="shared" si="10"/>
        <v>43316</v>
      </c>
      <c r="I73" s="56" t="s">
        <v>84</v>
      </c>
      <c r="J73" s="51">
        <v>0.29166666666666669</v>
      </c>
      <c r="K73" s="51">
        <v>0.33333333333333331</v>
      </c>
      <c r="L73" s="52">
        <f t="shared" si="11"/>
        <v>0</v>
      </c>
      <c r="M73" s="53">
        <f t="shared" si="12"/>
        <v>43322</v>
      </c>
      <c r="N73" s="54" t="s">
        <v>85</v>
      </c>
      <c r="O73" s="55">
        <v>0.29166666666666669</v>
      </c>
      <c r="P73" s="55">
        <v>0.33333333333333331</v>
      </c>
      <c r="Q73" s="52">
        <f t="shared" si="13"/>
        <v>4.166666666666663E-2</v>
      </c>
      <c r="R73" s="56">
        <f t="shared" si="14"/>
        <v>43330</v>
      </c>
      <c r="S73" s="56" t="s">
        <v>85</v>
      </c>
      <c r="T73" s="51">
        <v>0.29166666666666669</v>
      </c>
      <c r="U73" s="51">
        <v>0.33333333333333331</v>
      </c>
      <c r="V73" s="52">
        <f t="shared" si="15"/>
        <v>4.166666666666663E-2</v>
      </c>
      <c r="W73" s="57">
        <f t="shared" si="16"/>
        <v>0.12499999999999989</v>
      </c>
    </row>
    <row r="74" spans="3:23" x14ac:dyDescent="0.25">
      <c r="C74" s="66" t="s">
        <v>220</v>
      </c>
      <c r="D74" s="50">
        <v>43316</v>
      </c>
      <c r="E74" s="51">
        <v>0.29166666666666669</v>
      </c>
      <c r="F74" s="51">
        <v>0.33333333333333331</v>
      </c>
      <c r="G74" s="52">
        <f t="shared" si="9"/>
        <v>4.166666666666663E-2</v>
      </c>
      <c r="H74" s="56">
        <f t="shared" si="10"/>
        <v>43317</v>
      </c>
      <c r="I74" s="56" t="s">
        <v>84</v>
      </c>
      <c r="J74" s="51">
        <v>0.29166666666666669</v>
      </c>
      <c r="K74" s="51">
        <v>0.33333333333333331</v>
      </c>
      <c r="L74" s="52">
        <f t="shared" si="11"/>
        <v>0</v>
      </c>
      <c r="M74" s="53">
        <f t="shared" si="12"/>
        <v>43323</v>
      </c>
      <c r="N74" s="54" t="s">
        <v>85</v>
      </c>
      <c r="O74" s="55">
        <v>0.29166666666666669</v>
      </c>
      <c r="P74" s="55">
        <v>0.33333333333333331</v>
      </c>
      <c r="Q74" s="52">
        <f t="shared" si="13"/>
        <v>4.166666666666663E-2</v>
      </c>
      <c r="R74" s="56">
        <f t="shared" si="14"/>
        <v>43331</v>
      </c>
      <c r="S74" s="56" t="s">
        <v>85</v>
      </c>
      <c r="T74" s="51">
        <v>0.29166666666666669</v>
      </c>
      <c r="U74" s="51">
        <v>0.33333333333333331</v>
      </c>
      <c r="V74" s="52">
        <f t="shared" si="15"/>
        <v>4.166666666666663E-2</v>
      </c>
      <c r="W74" s="57">
        <f t="shared" si="16"/>
        <v>0.12499999999999989</v>
      </c>
    </row>
    <row r="75" spans="3:23" x14ac:dyDescent="0.25">
      <c r="C75" s="68" t="s">
        <v>221</v>
      </c>
      <c r="D75" s="50">
        <v>43317</v>
      </c>
      <c r="E75" s="51">
        <v>0.29166666666666669</v>
      </c>
      <c r="F75" s="51">
        <v>0.33333333333333331</v>
      </c>
      <c r="G75" s="52">
        <f t="shared" si="9"/>
        <v>4.166666666666663E-2</v>
      </c>
      <c r="H75" s="56">
        <f t="shared" si="10"/>
        <v>43318</v>
      </c>
      <c r="I75" s="56" t="s">
        <v>84</v>
      </c>
      <c r="J75" s="51">
        <v>0.29166666666666669</v>
      </c>
      <c r="K75" s="51">
        <v>0.33333333333333331</v>
      </c>
      <c r="L75" s="52">
        <f t="shared" si="11"/>
        <v>0</v>
      </c>
      <c r="M75" s="53">
        <f t="shared" si="12"/>
        <v>43324</v>
      </c>
      <c r="N75" s="54" t="s">
        <v>85</v>
      </c>
      <c r="O75" s="55">
        <v>0.29166666666666669</v>
      </c>
      <c r="P75" s="55">
        <v>0.33333333333333331</v>
      </c>
      <c r="Q75" s="52">
        <f t="shared" si="13"/>
        <v>4.166666666666663E-2</v>
      </c>
      <c r="R75" s="56">
        <f t="shared" si="14"/>
        <v>43332</v>
      </c>
      <c r="S75" s="56" t="s">
        <v>85</v>
      </c>
      <c r="T75" s="51">
        <v>0.29166666666666669</v>
      </c>
      <c r="U75" s="51">
        <v>0.33333333333333331</v>
      </c>
      <c r="V75" s="52">
        <f t="shared" si="15"/>
        <v>4.166666666666663E-2</v>
      </c>
      <c r="W75" s="57">
        <f t="shared" si="16"/>
        <v>0.12499999999999989</v>
      </c>
    </row>
    <row r="76" spans="3:23" x14ac:dyDescent="0.25">
      <c r="C76" s="66" t="s">
        <v>222</v>
      </c>
      <c r="D76" s="50">
        <v>43318</v>
      </c>
      <c r="E76" s="51">
        <v>0.29166666666666669</v>
      </c>
      <c r="F76" s="51">
        <v>0.33333333333333331</v>
      </c>
      <c r="G76" s="52">
        <f t="shared" si="9"/>
        <v>4.166666666666663E-2</v>
      </c>
      <c r="H76" s="56">
        <f t="shared" si="10"/>
        <v>43319</v>
      </c>
      <c r="I76" s="56" t="s">
        <v>84</v>
      </c>
      <c r="J76" s="51">
        <v>0.29166666666666669</v>
      </c>
      <c r="K76" s="51">
        <v>0.33333333333333331</v>
      </c>
      <c r="L76" s="52">
        <f t="shared" si="11"/>
        <v>0</v>
      </c>
      <c r="M76" s="53">
        <f t="shared" si="12"/>
        <v>43325</v>
      </c>
      <c r="N76" s="54" t="s">
        <v>85</v>
      </c>
      <c r="O76" s="55">
        <v>0.29166666666666669</v>
      </c>
      <c r="P76" s="55">
        <v>0.33333333333333331</v>
      </c>
      <c r="Q76" s="52">
        <f t="shared" si="13"/>
        <v>4.166666666666663E-2</v>
      </c>
      <c r="R76" s="56">
        <f t="shared" si="14"/>
        <v>43333</v>
      </c>
      <c r="S76" s="56" t="s">
        <v>85</v>
      </c>
      <c r="T76" s="51">
        <v>0.29166666666666669</v>
      </c>
      <c r="U76" s="51">
        <v>0.33333333333333331</v>
      </c>
      <c r="V76" s="52">
        <f t="shared" si="15"/>
        <v>4.166666666666663E-2</v>
      </c>
      <c r="W76" s="57">
        <f t="shared" si="16"/>
        <v>0.12499999999999989</v>
      </c>
    </row>
    <row r="77" spans="3:23" ht="30" x14ac:dyDescent="0.25">
      <c r="C77" s="66" t="s">
        <v>223</v>
      </c>
      <c r="D77" s="50">
        <v>43319</v>
      </c>
      <c r="E77" s="51">
        <v>0.29166666666666669</v>
      </c>
      <c r="F77" s="51">
        <v>0.33333333333333331</v>
      </c>
      <c r="G77" s="52">
        <f t="shared" si="9"/>
        <v>4.166666666666663E-2</v>
      </c>
      <c r="H77" s="56">
        <f t="shared" si="10"/>
        <v>43320</v>
      </c>
      <c r="I77" s="56" t="s">
        <v>84</v>
      </c>
      <c r="J77" s="51">
        <v>0.29166666666666669</v>
      </c>
      <c r="K77" s="51">
        <v>0.33333333333333331</v>
      </c>
      <c r="L77" s="52">
        <f t="shared" si="11"/>
        <v>0</v>
      </c>
      <c r="M77" s="53">
        <f t="shared" si="12"/>
        <v>43326</v>
      </c>
      <c r="N77" s="54" t="s">
        <v>85</v>
      </c>
      <c r="O77" s="55">
        <v>0.29166666666666669</v>
      </c>
      <c r="P77" s="55">
        <v>0.33333333333333331</v>
      </c>
      <c r="Q77" s="52">
        <f t="shared" si="13"/>
        <v>4.166666666666663E-2</v>
      </c>
      <c r="R77" s="56">
        <f t="shared" si="14"/>
        <v>43334</v>
      </c>
      <c r="S77" s="56" t="s">
        <v>85</v>
      </c>
      <c r="T77" s="51">
        <v>0.29166666666666669</v>
      </c>
      <c r="U77" s="51">
        <v>0.33333333333333331</v>
      </c>
      <c r="V77" s="52">
        <f t="shared" si="15"/>
        <v>4.166666666666663E-2</v>
      </c>
      <c r="W77" s="57">
        <f t="shared" si="16"/>
        <v>0.12499999999999989</v>
      </c>
    </row>
    <row r="78" spans="3:23" x14ac:dyDescent="0.25">
      <c r="C78" s="66" t="s">
        <v>224</v>
      </c>
      <c r="D78" s="50">
        <v>43320</v>
      </c>
      <c r="E78" s="51">
        <v>0.29166666666666669</v>
      </c>
      <c r="F78" s="51">
        <v>0.33333333333333331</v>
      </c>
      <c r="G78" s="52">
        <f t="shared" si="9"/>
        <v>4.166666666666663E-2</v>
      </c>
      <c r="H78" s="56">
        <f t="shared" si="10"/>
        <v>43321</v>
      </c>
      <c r="I78" s="56" t="s">
        <v>84</v>
      </c>
      <c r="J78" s="51">
        <v>0.29166666666666669</v>
      </c>
      <c r="K78" s="51">
        <v>0.33333333333333331</v>
      </c>
      <c r="L78" s="52">
        <f t="shared" si="11"/>
        <v>0</v>
      </c>
      <c r="M78" s="53">
        <f t="shared" si="12"/>
        <v>43327</v>
      </c>
      <c r="N78" s="54" t="s">
        <v>85</v>
      </c>
      <c r="O78" s="55">
        <v>0.29166666666666669</v>
      </c>
      <c r="P78" s="55">
        <v>0.33333333333333331</v>
      </c>
      <c r="Q78" s="52">
        <f t="shared" si="13"/>
        <v>4.166666666666663E-2</v>
      </c>
      <c r="R78" s="56">
        <f t="shared" si="14"/>
        <v>43335</v>
      </c>
      <c r="S78" s="56" t="s">
        <v>85</v>
      </c>
      <c r="T78" s="51">
        <v>0.29166666666666669</v>
      </c>
      <c r="U78" s="51">
        <v>0.33333333333333331</v>
      </c>
      <c r="V78" s="52">
        <f t="shared" si="15"/>
        <v>4.166666666666663E-2</v>
      </c>
      <c r="W78" s="57">
        <f t="shared" si="16"/>
        <v>0.12499999999999989</v>
      </c>
    </row>
    <row r="79" spans="3:23" x14ac:dyDescent="0.25">
      <c r="C79" s="66" t="s">
        <v>225</v>
      </c>
      <c r="D79" s="50">
        <v>43321</v>
      </c>
      <c r="E79" s="51">
        <v>0.29166666666666669</v>
      </c>
      <c r="F79" s="51">
        <v>0.33333333333333331</v>
      </c>
      <c r="G79" s="52">
        <f t="shared" si="9"/>
        <v>4.166666666666663E-2</v>
      </c>
      <c r="H79" s="56">
        <f t="shared" si="10"/>
        <v>43322</v>
      </c>
      <c r="I79" s="56" t="s">
        <v>84</v>
      </c>
      <c r="J79" s="51">
        <v>0.29166666666666669</v>
      </c>
      <c r="K79" s="51">
        <v>0.33333333333333331</v>
      </c>
      <c r="L79" s="52">
        <f t="shared" si="11"/>
        <v>0</v>
      </c>
      <c r="M79" s="53">
        <f t="shared" si="12"/>
        <v>43328</v>
      </c>
      <c r="N79" s="54" t="s">
        <v>85</v>
      </c>
      <c r="O79" s="55">
        <v>0.29166666666666669</v>
      </c>
      <c r="P79" s="55">
        <v>0.33333333333333331</v>
      </c>
      <c r="Q79" s="52">
        <f t="shared" si="13"/>
        <v>4.166666666666663E-2</v>
      </c>
      <c r="R79" s="56">
        <f t="shared" si="14"/>
        <v>43336</v>
      </c>
      <c r="S79" s="56" t="s">
        <v>85</v>
      </c>
      <c r="T79" s="51">
        <v>0.29166666666666669</v>
      </c>
      <c r="U79" s="51">
        <v>0.33333333333333331</v>
      </c>
      <c r="V79" s="52">
        <f t="shared" si="15"/>
        <v>4.166666666666663E-2</v>
      </c>
      <c r="W79" s="57">
        <f t="shared" si="16"/>
        <v>0.12499999999999989</v>
      </c>
    </row>
    <row r="80" spans="3:23" x14ac:dyDescent="0.25">
      <c r="C80" s="66" t="s">
        <v>226</v>
      </c>
      <c r="D80" s="50">
        <v>43322</v>
      </c>
      <c r="E80" s="51">
        <v>0.29166666666666669</v>
      </c>
      <c r="F80" s="51">
        <v>0.33333333333333331</v>
      </c>
      <c r="G80" s="52">
        <f t="shared" si="9"/>
        <v>4.166666666666663E-2</v>
      </c>
      <c r="H80" s="56">
        <f t="shared" si="10"/>
        <v>43323</v>
      </c>
      <c r="I80" s="56" t="s">
        <v>84</v>
      </c>
      <c r="J80" s="51">
        <v>0.29166666666666669</v>
      </c>
      <c r="K80" s="51">
        <v>0.33333333333333331</v>
      </c>
      <c r="L80" s="52">
        <f t="shared" si="11"/>
        <v>0</v>
      </c>
      <c r="M80" s="53">
        <f t="shared" si="12"/>
        <v>43329</v>
      </c>
      <c r="N80" s="54" t="s">
        <v>85</v>
      </c>
      <c r="O80" s="55">
        <v>0.29166666666666669</v>
      </c>
      <c r="P80" s="55">
        <v>0.33333333333333331</v>
      </c>
      <c r="Q80" s="52">
        <f t="shared" si="13"/>
        <v>4.166666666666663E-2</v>
      </c>
      <c r="R80" s="56">
        <f t="shared" si="14"/>
        <v>43337</v>
      </c>
      <c r="S80" s="56" t="s">
        <v>85</v>
      </c>
      <c r="T80" s="51">
        <v>0.29166666666666669</v>
      </c>
      <c r="U80" s="51">
        <v>0.33333333333333331</v>
      </c>
      <c r="V80" s="52">
        <f t="shared" si="15"/>
        <v>4.166666666666663E-2</v>
      </c>
      <c r="W80" s="57">
        <f t="shared" si="16"/>
        <v>0.12499999999999989</v>
      </c>
    </row>
    <row r="81" spans="3:23" x14ac:dyDescent="0.25">
      <c r="C81" s="66" t="s">
        <v>227</v>
      </c>
      <c r="D81" s="50">
        <v>43323</v>
      </c>
      <c r="E81" s="51">
        <v>0.29166666666666669</v>
      </c>
      <c r="F81" s="51">
        <v>0.33333333333333331</v>
      </c>
      <c r="G81" s="52">
        <f t="shared" si="9"/>
        <v>4.166666666666663E-2</v>
      </c>
      <c r="H81" s="56">
        <f t="shared" si="10"/>
        <v>43324</v>
      </c>
      <c r="I81" s="56" t="s">
        <v>84</v>
      </c>
      <c r="J81" s="51">
        <v>0.29166666666666669</v>
      </c>
      <c r="K81" s="51">
        <v>0.33333333333333331</v>
      </c>
      <c r="L81" s="52">
        <f t="shared" si="11"/>
        <v>0</v>
      </c>
      <c r="M81" s="53">
        <f t="shared" si="12"/>
        <v>43330</v>
      </c>
      <c r="N81" s="54" t="s">
        <v>85</v>
      </c>
      <c r="O81" s="55">
        <v>0.29166666666666669</v>
      </c>
      <c r="P81" s="55">
        <v>0.33333333333333331</v>
      </c>
      <c r="Q81" s="52">
        <f t="shared" si="13"/>
        <v>4.166666666666663E-2</v>
      </c>
      <c r="R81" s="56">
        <f t="shared" si="14"/>
        <v>43338</v>
      </c>
      <c r="S81" s="56" t="s">
        <v>85</v>
      </c>
      <c r="T81" s="51">
        <v>0.29166666666666669</v>
      </c>
      <c r="U81" s="51">
        <v>0.33333333333333331</v>
      </c>
      <c r="V81" s="52">
        <f t="shared" si="15"/>
        <v>4.166666666666663E-2</v>
      </c>
      <c r="W81" s="57">
        <f t="shared" si="16"/>
        <v>0.12499999999999989</v>
      </c>
    </row>
    <row r="82" spans="3:23" x14ac:dyDescent="0.25">
      <c r="C82" s="66" t="s">
        <v>228</v>
      </c>
      <c r="D82" s="50">
        <v>43324</v>
      </c>
      <c r="E82" s="51">
        <v>0.29166666666666669</v>
      </c>
      <c r="F82" s="51">
        <v>0.33333333333333331</v>
      </c>
      <c r="G82" s="52">
        <f t="shared" si="9"/>
        <v>4.166666666666663E-2</v>
      </c>
      <c r="H82" s="56">
        <f t="shared" si="10"/>
        <v>43325</v>
      </c>
      <c r="I82" s="56" t="s">
        <v>84</v>
      </c>
      <c r="J82" s="51">
        <v>0.29166666666666669</v>
      </c>
      <c r="K82" s="51">
        <v>0.33333333333333331</v>
      </c>
      <c r="L82" s="52">
        <f t="shared" si="11"/>
        <v>0</v>
      </c>
      <c r="M82" s="53">
        <f t="shared" si="12"/>
        <v>43331</v>
      </c>
      <c r="N82" s="54" t="s">
        <v>85</v>
      </c>
      <c r="O82" s="55">
        <v>0.29166666666666669</v>
      </c>
      <c r="P82" s="55">
        <v>0.33333333333333331</v>
      </c>
      <c r="Q82" s="52">
        <f t="shared" si="13"/>
        <v>4.166666666666663E-2</v>
      </c>
      <c r="R82" s="56">
        <f t="shared" si="14"/>
        <v>43339</v>
      </c>
      <c r="S82" s="56" t="s">
        <v>85</v>
      </c>
      <c r="T82" s="51">
        <v>0.29166666666666669</v>
      </c>
      <c r="U82" s="51">
        <v>0.33333333333333331</v>
      </c>
      <c r="V82" s="52">
        <f t="shared" si="15"/>
        <v>4.166666666666663E-2</v>
      </c>
      <c r="W82" s="57">
        <f t="shared" si="16"/>
        <v>0.12499999999999989</v>
      </c>
    </row>
    <row r="83" spans="3:23" x14ac:dyDescent="0.25">
      <c r="C83" s="66" t="s">
        <v>229</v>
      </c>
      <c r="D83" s="50">
        <v>43325</v>
      </c>
      <c r="E83" s="51">
        <v>0.29166666666666669</v>
      </c>
      <c r="F83" s="51">
        <v>0.33333333333333331</v>
      </c>
      <c r="G83" s="52">
        <f t="shared" si="9"/>
        <v>4.166666666666663E-2</v>
      </c>
      <c r="H83" s="56">
        <f t="shared" si="10"/>
        <v>43326</v>
      </c>
      <c r="I83" s="56" t="s">
        <v>84</v>
      </c>
      <c r="J83" s="51">
        <v>0.29166666666666669</v>
      </c>
      <c r="K83" s="51">
        <v>0.33333333333333331</v>
      </c>
      <c r="L83" s="52">
        <f t="shared" si="11"/>
        <v>0</v>
      </c>
      <c r="M83" s="53">
        <f t="shared" si="12"/>
        <v>43332</v>
      </c>
      <c r="N83" s="54" t="s">
        <v>85</v>
      </c>
      <c r="O83" s="55">
        <v>0.29166666666666669</v>
      </c>
      <c r="P83" s="55">
        <v>0.33333333333333331</v>
      </c>
      <c r="Q83" s="52">
        <f t="shared" si="13"/>
        <v>4.166666666666663E-2</v>
      </c>
      <c r="R83" s="56">
        <f t="shared" si="14"/>
        <v>43340</v>
      </c>
      <c r="S83" s="56" t="s">
        <v>85</v>
      </c>
      <c r="T83" s="51">
        <v>0.29166666666666669</v>
      </c>
      <c r="U83" s="51">
        <v>0.33333333333333331</v>
      </c>
      <c r="V83" s="52">
        <f t="shared" si="15"/>
        <v>4.166666666666663E-2</v>
      </c>
      <c r="W83" s="57">
        <f t="shared" si="16"/>
        <v>0.12499999999999989</v>
      </c>
    </row>
    <row r="84" spans="3:23" x14ac:dyDescent="0.25">
      <c r="C84" s="66" t="s">
        <v>230</v>
      </c>
      <c r="D84" s="50">
        <v>43326</v>
      </c>
      <c r="E84" s="51">
        <v>0.29166666666666669</v>
      </c>
      <c r="F84" s="51">
        <v>0.33333333333333331</v>
      </c>
      <c r="G84" s="52">
        <f t="shared" si="9"/>
        <v>4.166666666666663E-2</v>
      </c>
      <c r="H84" s="56">
        <f t="shared" si="10"/>
        <v>43327</v>
      </c>
      <c r="I84" s="56" t="s">
        <v>84</v>
      </c>
      <c r="J84" s="51">
        <v>0.29166666666666669</v>
      </c>
      <c r="K84" s="51">
        <v>0.33333333333333331</v>
      </c>
      <c r="L84" s="52">
        <f t="shared" si="11"/>
        <v>0</v>
      </c>
      <c r="M84" s="53">
        <f t="shared" si="12"/>
        <v>43333</v>
      </c>
      <c r="N84" s="54" t="s">
        <v>85</v>
      </c>
      <c r="O84" s="55">
        <v>0.29166666666666669</v>
      </c>
      <c r="P84" s="55">
        <v>0.33333333333333331</v>
      </c>
      <c r="Q84" s="52">
        <f t="shared" si="13"/>
        <v>4.166666666666663E-2</v>
      </c>
      <c r="R84" s="56">
        <f t="shared" si="14"/>
        <v>43341</v>
      </c>
      <c r="S84" s="56" t="s">
        <v>85</v>
      </c>
      <c r="T84" s="51">
        <v>0.29166666666666669</v>
      </c>
      <c r="U84" s="51">
        <v>0.33333333333333331</v>
      </c>
      <c r="V84" s="52">
        <f t="shared" si="15"/>
        <v>4.166666666666663E-2</v>
      </c>
      <c r="W84" s="57">
        <f t="shared" si="16"/>
        <v>0.12499999999999989</v>
      </c>
    </row>
    <row r="85" spans="3:23" ht="30" x14ac:dyDescent="0.25">
      <c r="C85" s="66" t="s">
        <v>231</v>
      </c>
      <c r="D85" s="50">
        <v>43327</v>
      </c>
      <c r="E85" s="51">
        <v>0.29166666666666669</v>
      </c>
      <c r="F85" s="51">
        <v>0.33333333333333331</v>
      </c>
      <c r="G85" s="52">
        <f t="shared" si="9"/>
        <v>4.166666666666663E-2</v>
      </c>
      <c r="H85" s="56">
        <f t="shared" si="10"/>
        <v>43328</v>
      </c>
      <c r="I85" s="56" t="s">
        <v>84</v>
      </c>
      <c r="J85" s="51">
        <v>0.29166666666666669</v>
      </c>
      <c r="K85" s="51">
        <v>0.33333333333333331</v>
      </c>
      <c r="L85" s="52">
        <f t="shared" si="11"/>
        <v>0</v>
      </c>
      <c r="M85" s="53">
        <f t="shared" si="12"/>
        <v>43334</v>
      </c>
      <c r="N85" s="54" t="s">
        <v>85</v>
      </c>
      <c r="O85" s="55">
        <v>0.29166666666666669</v>
      </c>
      <c r="P85" s="55">
        <v>0.33333333333333331</v>
      </c>
      <c r="Q85" s="52">
        <f t="shared" si="13"/>
        <v>4.166666666666663E-2</v>
      </c>
      <c r="R85" s="56">
        <f t="shared" si="14"/>
        <v>43342</v>
      </c>
      <c r="S85" s="56" t="s">
        <v>85</v>
      </c>
      <c r="T85" s="51">
        <v>0.29166666666666669</v>
      </c>
      <c r="U85" s="51">
        <v>0.33333333333333331</v>
      </c>
      <c r="V85" s="52">
        <f t="shared" si="15"/>
        <v>4.166666666666663E-2</v>
      </c>
      <c r="W85" s="57">
        <f t="shared" si="16"/>
        <v>0.12499999999999989</v>
      </c>
    </row>
    <row r="86" spans="3:23" x14ac:dyDescent="0.25">
      <c r="C86" s="66" t="s">
        <v>232</v>
      </c>
      <c r="D86" s="50">
        <v>43328</v>
      </c>
      <c r="E86" s="51">
        <v>0.29166666666666669</v>
      </c>
      <c r="F86" s="51">
        <v>0.33333333333333331</v>
      </c>
      <c r="G86" s="52">
        <f t="shared" si="9"/>
        <v>4.166666666666663E-2</v>
      </c>
      <c r="H86" s="56">
        <f t="shared" si="10"/>
        <v>43329</v>
      </c>
      <c r="I86" s="56" t="s">
        <v>84</v>
      </c>
      <c r="J86" s="51">
        <v>0.29166666666666669</v>
      </c>
      <c r="K86" s="51">
        <v>0.33333333333333331</v>
      </c>
      <c r="L86" s="52">
        <f t="shared" si="11"/>
        <v>0</v>
      </c>
      <c r="M86" s="53">
        <f t="shared" si="12"/>
        <v>43335</v>
      </c>
      <c r="N86" s="54" t="s">
        <v>85</v>
      </c>
      <c r="O86" s="55">
        <v>0.29166666666666669</v>
      </c>
      <c r="P86" s="55">
        <v>0.33333333333333331</v>
      </c>
      <c r="Q86" s="52">
        <f t="shared" si="13"/>
        <v>4.166666666666663E-2</v>
      </c>
      <c r="R86" s="56">
        <f t="shared" si="14"/>
        <v>43343</v>
      </c>
      <c r="S86" s="56" t="s">
        <v>85</v>
      </c>
      <c r="T86" s="51">
        <v>0.29166666666666669</v>
      </c>
      <c r="U86" s="51">
        <v>0.33333333333333331</v>
      </c>
      <c r="V86" s="52">
        <f t="shared" si="15"/>
        <v>4.166666666666663E-2</v>
      </c>
      <c r="W86" s="57">
        <f t="shared" si="16"/>
        <v>0.12499999999999989</v>
      </c>
    </row>
    <row r="87" spans="3:23" x14ac:dyDescent="0.25">
      <c r="C87" s="66" t="s">
        <v>233</v>
      </c>
      <c r="D87" s="50">
        <v>43329</v>
      </c>
      <c r="E87" s="51">
        <v>0.29166666666666669</v>
      </c>
      <c r="F87" s="51">
        <v>0.33333333333333331</v>
      </c>
      <c r="G87" s="52">
        <f t="shared" si="9"/>
        <v>4.166666666666663E-2</v>
      </c>
      <c r="H87" s="56">
        <f t="shared" si="10"/>
        <v>43330</v>
      </c>
      <c r="I87" s="56" t="s">
        <v>84</v>
      </c>
      <c r="J87" s="51">
        <v>0.29166666666666669</v>
      </c>
      <c r="K87" s="51">
        <v>0.33333333333333331</v>
      </c>
      <c r="L87" s="52">
        <f t="shared" si="11"/>
        <v>0</v>
      </c>
      <c r="M87" s="53">
        <f t="shared" si="12"/>
        <v>43336</v>
      </c>
      <c r="N87" s="54" t="s">
        <v>85</v>
      </c>
      <c r="O87" s="55">
        <v>0.29166666666666669</v>
      </c>
      <c r="P87" s="55">
        <v>0.33333333333333331</v>
      </c>
      <c r="Q87" s="52">
        <f t="shared" si="13"/>
        <v>4.166666666666663E-2</v>
      </c>
      <c r="R87" s="56">
        <f t="shared" si="14"/>
        <v>43344</v>
      </c>
      <c r="S87" s="56" t="s">
        <v>85</v>
      </c>
      <c r="T87" s="51">
        <v>0.29166666666666669</v>
      </c>
      <c r="U87" s="51">
        <v>0.33333333333333331</v>
      </c>
      <c r="V87" s="52">
        <f t="shared" si="15"/>
        <v>4.166666666666663E-2</v>
      </c>
      <c r="W87" s="57">
        <f t="shared" si="16"/>
        <v>0.12499999999999989</v>
      </c>
    </row>
    <row r="88" spans="3:23" x14ac:dyDescent="0.25">
      <c r="C88" s="66" t="s">
        <v>234</v>
      </c>
      <c r="D88" s="50">
        <v>43330</v>
      </c>
      <c r="E88" s="51">
        <v>0.29166666666666669</v>
      </c>
      <c r="F88" s="51">
        <v>0.33333333333333331</v>
      </c>
      <c r="G88" s="52">
        <f t="shared" si="9"/>
        <v>4.166666666666663E-2</v>
      </c>
      <c r="H88" s="56">
        <f t="shared" si="10"/>
        <v>43331</v>
      </c>
      <c r="I88" s="56" t="s">
        <v>84</v>
      </c>
      <c r="J88" s="51">
        <v>0.29166666666666669</v>
      </c>
      <c r="K88" s="51">
        <v>0.33333333333333331</v>
      </c>
      <c r="L88" s="52">
        <f t="shared" si="11"/>
        <v>0</v>
      </c>
      <c r="M88" s="53">
        <f t="shared" si="12"/>
        <v>43337</v>
      </c>
      <c r="N88" s="54" t="s">
        <v>85</v>
      </c>
      <c r="O88" s="55">
        <v>0.29166666666666669</v>
      </c>
      <c r="P88" s="55">
        <v>0.33333333333333331</v>
      </c>
      <c r="Q88" s="52">
        <f t="shared" si="13"/>
        <v>4.166666666666663E-2</v>
      </c>
      <c r="R88" s="56">
        <f t="shared" si="14"/>
        <v>43345</v>
      </c>
      <c r="S88" s="56" t="s">
        <v>85</v>
      </c>
      <c r="T88" s="51">
        <v>0.29166666666666669</v>
      </c>
      <c r="U88" s="51">
        <v>0.33333333333333331</v>
      </c>
      <c r="V88" s="52">
        <f t="shared" si="15"/>
        <v>4.166666666666663E-2</v>
      </c>
      <c r="W88" s="57">
        <f t="shared" si="16"/>
        <v>0.12499999999999989</v>
      </c>
    </row>
    <row r="89" spans="3:23" x14ac:dyDescent="0.25">
      <c r="C89" s="66" t="s">
        <v>235</v>
      </c>
      <c r="D89" s="50">
        <v>43331</v>
      </c>
      <c r="E89" s="51">
        <v>0.29166666666666669</v>
      </c>
      <c r="F89" s="51">
        <v>0.33333333333333331</v>
      </c>
      <c r="G89" s="52">
        <f t="shared" si="9"/>
        <v>4.166666666666663E-2</v>
      </c>
      <c r="H89" s="56">
        <f t="shared" si="10"/>
        <v>43332</v>
      </c>
      <c r="I89" s="56" t="s">
        <v>84</v>
      </c>
      <c r="J89" s="51">
        <v>0.29166666666666669</v>
      </c>
      <c r="K89" s="51">
        <v>0.33333333333333331</v>
      </c>
      <c r="L89" s="52">
        <f t="shared" si="11"/>
        <v>0</v>
      </c>
      <c r="M89" s="53">
        <f t="shared" si="12"/>
        <v>43338</v>
      </c>
      <c r="N89" s="54" t="s">
        <v>85</v>
      </c>
      <c r="O89" s="55">
        <v>0.29166666666666669</v>
      </c>
      <c r="P89" s="55">
        <v>0.33333333333333331</v>
      </c>
      <c r="Q89" s="52">
        <f t="shared" si="13"/>
        <v>4.166666666666663E-2</v>
      </c>
      <c r="R89" s="56">
        <f t="shared" si="14"/>
        <v>43346</v>
      </c>
      <c r="S89" s="56" t="s">
        <v>85</v>
      </c>
      <c r="T89" s="51">
        <v>0.29166666666666669</v>
      </c>
      <c r="U89" s="51">
        <v>0.33333333333333331</v>
      </c>
      <c r="V89" s="52">
        <f t="shared" si="15"/>
        <v>4.166666666666663E-2</v>
      </c>
      <c r="W89" s="57">
        <f t="shared" si="16"/>
        <v>0.12499999999999989</v>
      </c>
    </row>
    <row r="90" spans="3:23" x14ac:dyDescent="0.25">
      <c r="C90" s="66" t="s">
        <v>236</v>
      </c>
      <c r="D90" s="50">
        <v>43332</v>
      </c>
      <c r="E90" s="51">
        <v>0.29166666666666669</v>
      </c>
      <c r="F90" s="51">
        <v>0.33333333333333331</v>
      </c>
      <c r="G90" s="52">
        <f t="shared" si="9"/>
        <v>4.166666666666663E-2</v>
      </c>
      <c r="H90" s="56">
        <f t="shared" si="10"/>
        <v>43333</v>
      </c>
      <c r="I90" s="56" t="s">
        <v>84</v>
      </c>
      <c r="J90" s="51">
        <v>0.29166666666666669</v>
      </c>
      <c r="K90" s="51">
        <v>0.33333333333333331</v>
      </c>
      <c r="L90" s="52">
        <f t="shared" si="11"/>
        <v>0</v>
      </c>
      <c r="M90" s="53">
        <f t="shared" si="12"/>
        <v>43339</v>
      </c>
      <c r="N90" s="54" t="s">
        <v>85</v>
      </c>
      <c r="O90" s="55">
        <v>0.29166666666666669</v>
      </c>
      <c r="P90" s="55">
        <v>0.33333333333333331</v>
      </c>
      <c r="Q90" s="52">
        <f t="shared" si="13"/>
        <v>4.166666666666663E-2</v>
      </c>
      <c r="R90" s="56">
        <f t="shared" si="14"/>
        <v>43347</v>
      </c>
      <c r="S90" s="56" t="s">
        <v>85</v>
      </c>
      <c r="T90" s="51">
        <v>0.29166666666666669</v>
      </c>
      <c r="U90" s="51">
        <v>0.33333333333333331</v>
      </c>
      <c r="V90" s="52">
        <f t="shared" si="15"/>
        <v>4.166666666666663E-2</v>
      </c>
      <c r="W90" s="57">
        <f t="shared" si="16"/>
        <v>0.12499999999999989</v>
      </c>
    </row>
    <row r="91" spans="3:23" ht="30" x14ac:dyDescent="0.25">
      <c r="C91" s="66" t="s">
        <v>237</v>
      </c>
      <c r="D91" s="50">
        <v>43333</v>
      </c>
      <c r="E91" s="51">
        <v>0.29166666666666669</v>
      </c>
      <c r="F91" s="51">
        <v>0.33333333333333331</v>
      </c>
      <c r="G91" s="52">
        <f t="shared" si="9"/>
        <v>4.166666666666663E-2</v>
      </c>
      <c r="H91" s="56">
        <f t="shared" si="10"/>
        <v>43334</v>
      </c>
      <c r="I91" s="56" t="s">
        <v>84</v>
      </c>
      <c r="J91" s="51">
        <v>0.29166666666666669</v>
      </c>
      <c r="K91" s="51">
        <v>0.33333333333333331</v>
      </c>
      <c r="L91" s="52">
        <f t="shared" si="11"/>
        <v>0</v>
      </c>
      <c r="M91" s="53">
        <f t="shared" si="12"/>
        <v>43340</v>
      </c>
      <c r="N91" s="54" t="s">
        <v>85</v>
      </c>
      <c r="O91" s="55">
        <v>0.29166666666666669</v>
      </c>
      <c r="P91" s="55">
        <v>0.33333333333333331</v>
      </c>
      <c r="Q91" s="52">
        <f t="shared" si="13"/>
        <v>4.166666666666663E-2</v>
      </c>
      <c r="R91" s="56">
        <f t="shared" si="14"/>
        <v>43348</v>
      </c>
      <c r="S91" s="56" t="s">
        <v>85</v>
      </c>
      <c r="T91" s="51">
        <v>0.29166666666666669</v>
      </c>
      <c r="U91" s="51">
        <v>0.33333333333333331</v>
      </c>
      <c r="V91" s="52">
        <f t="shared" si="15"/>
        <v>4.166666666666663E-2</v>
      </c>
      <c r="W91" s="57">
        <f t="shared" si="16"/>
        <v>0.12499999999999989</v>
      </c>
    </row>
    <row r="92" spans="3:23" x14ac:dyDescent="0.25">
      <c r="C92" s="66" t="s">
        <v>238</v>
      </c>
      <c r="D92" s="50">
        <v>43334</v>
      </c>
      <c r="E92" s="51">
        <v>0.29166666666666669</v>
      </c>
      <c r="F92" s="51">
        <v>0.33333333333333331</v>
      </c>
      <c r="G92" s="52">
        <f t="shared" si="9"/>
        <v>4.166666666666663E-2</v>
      </c>
      <c r="H92" s="56">
        <f t="shared" si="10"/>
        <v>43335</v>
      </c>
      <c r="I92" s="56" t="s">
        <v>84</v>
      </c>
      <c r="J92" s="51">
        <v>0.29166666666666669</v>
      </c>
      <c r="K92" s="51">
        <v>0.33333333333333331</v>
      </c>
      <c r="L92" s="52">
        <f t="shared" si="11"/>
        <v>0</v>
      </c>
      <c r="M92" s="53">
        <f t="shared" si="12"/>
        <v>43341</v>
      </c>
      <c r="N92" s="54" t="s">
        <v>85</v>
      </c>
      <c r="O92" s="55">
        <v>0.29166666666666669</v>
      </c>
      <c r="P92" s="55">
        <v>0.33333333333333331</v>
      </c>
      <c r="Q92" s="52">
        <f t="shared" si="13"/>
        <v>4.166666666666663E-2</v>
      </c>
      <c r="R92" s="56">
        <f t="shared" si="14"/>
        <v>43349</v>
      </c>
      <c r="S92" s="56" t="s">
        <v>85</v>
      </c>
      <c r="T92" s="51">
        <v>0.29166666666666669</v>
      </c>
      <c r="U92" s="51">
        <v>0.33333333333333331</v>
      </c>
      <c r="V92" s="52">
        <f t="shared" si="15"/>
        <v>4.166666666666663E-2</v>
      </c>
      <c r="W92" s="57">
        <f t="shared" si="16"/>
        <v>0.12499999999999989</v>
      </c>
    </row>
    <row r="93" spans="3:23" x14ac:dyDescent="0.25">
      <c r="C93" s="66" t="s">
        <v>239</v>
      </c>
      <c r="D93" s="50">
        <v>43335</v>
      </c>
      <c r="E93" s="51">
        <v>0.29166666666666669</v>
      </c>
      <c r="F93" s="51">
        <v>0.33333333333333331</v>
      </c>
      <c r="G93" s="52">
        <f t="shared" si="9"/>
        <v>4.166666666666663E-2</v>
      </c>
      <c r="H93" s="56">
        <f t="shared" si="10"/>
        <v>43336</v>
      </c>
      <c r="I93" s="56" t="s">
        <v>84</v>
      </c>
      <c r="J93" s="51">
        <v>0.29166666666666669</v>
      </c>
      <c r="K93" s="51">
        <v>0.33333333333333331</v>
      </c>
      <c r="L93" s="52">
        <f t="shared" si="11"/>
        <v>0</v>
      </c>
      <c r="M93" s="53">
        <f t="shared" si="12"/>
        <v>43342</v>
      </c>
      <c r="N93" s="54" t="s">
        <v>85</v>
      </c>
      <c r="O93" s="55">
        <v>0.29166666666666669</v>
      </c>
      <c r="P93" s="55">
        <v>0.33333333333333331</v>
      </c>
      <c r="Q93" s="52">
        <f t="shared" si="13"/>
        <v>4.166666666666663E-2</v>
      </c>
      <c r="R93" s="56">
        <f t="shared" si="14"/>
        <v>43350</v>
      </c>
      <c r="S93" s="56" t="s">
        <v>85</v>
      </c>
      <c r="T93" s="51">
        <v>0.29166666666666669</v>
      </c>
      <c r="U93" s="51">
        <v>0.33333333333333331</v>
      </c>
      <c r="V93" s="52">
        <f t="shared" si="15"/>
        <v>4.166666666666663E-2</v>
      </c>
      <c r="W93" s="57">
        <f t="shared" si="16"/>
        <v>0.12499999999999989</v>
      </c>
    </row>
    <row r="94" spans="3:23" x14ac:dyDescent="0.25">
      <c r="C94" s="66" t="s">
        <v>240</v>
      </c>
      <c r="D94" s="50">
        <v>43336</v>
      </c>
      <c r="E94" s="51">
        <v>0.29166666666666669</v>
      </c>
      <c r="F94" s="51">
        <v>0.33333333333333331</v>
      </c>
      <c r="G94" s="52">
        <f t="shared" si="9"/>
        <v>4.166666666666663E-2</v>
      </c>
      <c r="H94" s="56">
        <f t="shared" si="10"/>
        <v>43337</v>
      </c>
      <c r="I94" s="56" t="s">
        <v>84</v>
      </c>
      <c r="J94" s="51">
        <v>0.29166666666666669</v>
      </c>
      <c r="K94" s="51">
        <v>0.33333333333333331</v>
      </c>
      <c r="L94" s="52">
        <f t="shared" si="11"/>
        <v>0</v>
      </c>
      <c r="M94" s="53">
        <f t="shared" si="12"/>
        <v>43343</v>
      </c>
      <c r="N94" s="54" t="s">
        <v>85</v>
      </c>
      <c r="O94" s="55">
        <v>0.29166666666666669</v>
      </c>
      <c r="P94" s="55">
        <v>0.33333333333333331</v>
      </c>
      <c r="Q94" s="52">
        <f t="shared" si="13"/>
        <v>4.166666666666663E-2</v>
      </c>
      <c r="R94" s="56">
        <f t="shared" si="14"/>
        <v>43351</v>
      </c>
      <c r="S94" s="56" t="s">
        <v>85</v>
      </c>
      <c r="T94" s="51">
        <v>0.29166666666666669</v>
      </c>
      <c r="U94" s="51">
        <v>0.33333333333333331</v>
      </c>
      <c r="V94" s="52">
        <f t="shared" si="15"/>
        <v>4.166666666666663E-2</v>
      </c>
      <c r="W94" s="57">
        <f t="shared" si="16"/>
        <v>0.12499999999999989</v>
      </c>
    </row>
    <row r="95" spans="3:23" x14ac:dyDescent="0.25">
      <c r="C95" s="66" t="s">
        <v>241</v>
      </c>
      <c r="D95" s="50">
        <v>43337</v>
      </c>
      <c r="E95" s="51">
        <v>0.29166666666666669</v>
      </c>
      <c r="F95" s="51">
        <v>0.33333333333333331</v>
      </c>
      <c r="G95" s="52">
        <f t="shared" si="9"/>
        <v>4.166666666666663E-2</v>
      </c>
      <c r="H95" s="56">
        <f t="shared" si="10"/>
        <v>43338</v>
      </c>
      <c r="I95" s="56" t="s">
        <v>84</v>
      </c>
      <c r="J95" s="51">
        <v>0.29166666666666669</v>
      </c>
      <c r="K95" s="51">
        <v>0.33333333333333331</v>
      </c>
      <c r="L95" s="52">
        <f t="shared" si="11"/>
        <v>0</v>
      </c>
      <c r="M95" s="53">
        <f t="shared" si="12"/>
        <v>43344</v>
      </c>
      <c r="N95" s="54" t="s">
        <v>85</v>
      </c>
      <c r="O95" s="55">
        <v>0.29166666666666669</v>
      </c>
      <c r="P95" s="55">
        <v>0.33333333333333331</v>
      </c>
      <c r="Q95" s="52">
        <f t="shared" si="13"/>
        <v>4.166666666666663E-2</v>
      </c>
      <c r="R95" s="56">
        <f t="shared" si="14"/>
        <v>43352</v>
      </c>
      <c r="S95" s="56" t="s">
        <v>85</v>
      </c>
      <c r="T95" s="51">
        <v>0.29166666666666669</v>
      </c>
      <c r="U95" s="51">
        <v>0.33333333333333331</v>
      </c>
      <c r="V95" s="52">
        <f t="shared" si="15"/>
        <v>4.166666666666663E-2</v>
      </c>
      <c r="W95" s="57">
        <f t="shared" si="16"/>
        <v>0.12499999999999989</v>
      </c>
    </row>
    <row r="96" spans="3:23" ht="30" x14ac:dyDescent="0.25">
      <c r="C96" s="66" t="s">
        <v>242</v>
      </c>
      <c r="D96" s="50">
        <v>43338</v>
      </c>
      <c r="E96" s="51">
        <v>0.29166666666666669</v>
      </c>
      <c r="F96" s="51">
        <v>0.33333333333333331</v>
      </c>
      <c r="G96" s="52">
        <f t="shared" si="9"/>
        <v>4.166666666666663E-2</v>
      </c>
      <c r="H96" s="56">
        <f t="shared" si="10"/>
        <v>43339</v>
      </c>
      <c r="I96" s="56" t="s">
        <v>84</v>
      </c>
      <c r="J96" s="51">
        <v>0.29166666666666669</v>
      </c>
      <c r="K96" s="51">
        <v>0.33333333333333331</v>
      </c>
      <c r="L96" s="52">
        <f t="shared" si="11"/>
        <v>0</v>
      </c>
      <c r="M96" s="53">
        <f t="shared" si="12"/>
        <v>43345</v>
      </c>
      <c r="N96" s="54" t="s">
        <v>85</v>
      </c>
      <c r="O96" s="55">
        <v>0.29166666666666669</v>
      </c>
      <c r="P96" s="55">
        <v>0.33333333333333331</v>
      </c>
      <c r="Q96" s="52">
        <f t="shared" si="13"/>
        <v>4.166666666666663E-2</v>
      </c>
      <c r="R96" s="56">
        <f t="shared" si="14"/>
        <v>43353</v>
      </c>
      <c r="S96" s="56" t="s">
        <v>85</v>
      </c>
      <c r="T96" s="51">
        <v>0.29166666666666669</v>
      </c>
      <c r="U96" s="51">
        <v>0.33333333333333331</v>
      </c>
      <c r="V96" s="52">
        <f t="shared" si="15"/>
        <v>4.166666666666663E-2</v>
      </c>
      <c r="W96" s="57">
        <f t="shared" si="16"/>
        <v>0.12499999999999989</v>
      </c>
    </row>
    <row r="97" spans="3:23" x14ac:dyDescent="0.25">
      <c r="C97" s="66" t="s">
        <v>243</v>
      </c>
      <c r="D97" s="50">
        <v>43339</v>
      </c>
      <c r="E97" s="51">
        <v>0.29166666666666669</v>
      </c>
      <c r="F97" s="51">
        <v>0.33333333333333331</v>
      </c>
      <c r="G97" s="52">
        <f t="shared" si="9"/>
        <v>4.166666666666663E-2</v>
      </c>
      <c r="H97" s="56">
        <f t="shared" si="10"/>
        <v>43340</v>
      </c>
      <c r="I97" s="56" t="s">
        <v>84</v>
      </c>
      <c r="J97" s="51">
        <v>0.29166666666666669</v>
      </c>
      <c r="K97" s="51">
        <v>0.33333333333333331</v>
      </c>
      <c r="L97" s="52">
        <f t="shared" si="11"/>
        <v>0</v>
      </c>
      <c r="M97" s="53">
        <f t="shared" si="12"/>
        <v>43346</v>
      </c>
      <c r="N97" s="54" t="s">
        <v>85</v>
      </c>
      <c r="O97" s="55">
        <v>0.29166666666666669</v>
      </c>
      <c r="P97" s="55">
        <v>0.33333333333333331</v>
      </c>
      <c r="Q97" s="52">
        <f t="shared" si="13"/>
        <v>4.166666666666663E-2</v>
      </c>
      <c r="R97" s="56">
        <f t="shared" si="14"/>
        <v>43354</v>
      </c>
      <c r="S97" s="56" t="s">
        <v>85</v>
      </c>
      <c r="T97" s="51">
        <v>0.29166666666666669</v>
      </c>
      <c r="U97" s="51">
        <v>0.33333333333333331</v>
      </c>
      <c r="V97" s="52">
        <f t="shared" si="15"/>
        <v>4.166666666666663E-2</v>
      </c>
      <c r="W97" s="57">
        <f t="shared" si="16"/>
        <v>0.12499999999999989</v>
      </c>
    </row>
    <row r="98" spans="3:23" x14ac:dyDescent="0.25">
      <c r="C98" s="66" t="s">
        <v>244</v>
      </c>
      <c r="D98" s="50">
        <v>43340</v>
      </c>
      <c r="E98" s="51">
        <v>0.29166666666666669</v>
      </c>
      <c r="F98" s="51">
        <v>0.33333333333333331</v>
      </c>
      <c r="G98" s="52">
        <f t="shared" si="9"/>
        <v>4.166666666666663E-2</v>
      </c>
      <c r="H98" s="56">
        <f t="shared" si="10"/>
        <v>43341</v>
      </c>
      <c r="I98" s="56" t="s">
        <v>84</v>
      </c>
      <c r="J98" s="51">
        <v>0.29166666666666669</v>
      </c>
      <c r="K98" s="51">
        <v>0.33333333333333331</v>
      </c>
      <c r="L98" s="52">
        <f t="shared" si="11"/>
        <v>0</v>
      </c>
      <c r="M98" s="53">
        <f t="shared" si="12"/>
        <v>43347</v>
      </c>
      <c r="N98" s="54" t="s">
        <v>85</v>
      </c>
      <c r="O98" s="55">
        <v>0.29166666666666669</v>
      </c>
      <c r="P98" s="55">
        <v>0.33333333333333331</v>
      </c>
      <c r="Q98" s="52">
        <f t="shared" si="13"/>
        <v>4.166666666666663E-2</v>
      </c>
      <c r="R98" s="56">
        <f t="shared" si="14"/>
        <v>43355</v>
      </c>
      <c r="S98" s="56" t="s">
        <v>85</v>
      </c>
      <c r="T98" s="51">
        <v>0.29166666666666669</v>
      </c>
      <c r="U98" s="51">
        <v>0.33333333333333331</v>
      </c>
      <c r="V98" s="52">
        <f t="shared" si="15"/>
        <v>4.166666666666663E-2</v>
      </c>
      <c r="W98" s="57">
        <f t="shared" si="16"/>
        <v>0.12499999999999989</v>
      </c>
    </row>
    <row r="99" spans="3:23" x14ac:dyDescent="0.25">
      <c r="C99" s="66" t="s">
        <v>245</v>
      </c>
      <c r="D99" s="50">
        <v>43341</v>
      </c>
      <c r="E99" s="51">
        <v>0.29166666666666669</v>
      </c>
      <c r="F99" s="51">
        <v>0.33333333333333331</v>
      </c>
      <c r="G99" s="52">
        <f t="shared" si="9"/>
        <v>4.166666666666663E-2</v>
      </c>
      <c r="H99" s="56">
        <f t="shared" si="10"/>
        <v>43342</v>
      </c>
      <c r="I99" s="56" t="s">
        <v>84</v>
      </c>
      <c r="J99" s="51">
        <v>0.29166666666666669</v>
      </c>
      <c r="K99" s="51">
        <v>0.33333333333333331</v>
      </c>
      <c r="L99" s="52">
        <f t="shared" si="11"/>
        <v>0</v>
      </c>
      <c r="M99" s="53">
        <f t="shared" si="12"/>
        <v>43348</v>
      </c>
      <c r="N99" s="54" t="s">
        <v>85</v>
      </c>
      <c r="O99" s="55">
        <v>0.29166666666666669</v>
      </c>
      <c r="P99" s="55">
        <v>0.33333333333333331</v>
      </c>
      <c r="Q99" s="52">
        <f t="shared" si="13"/>
        <v>4.166666666666663E-2</v>
      </c>
      <c r="R99" s="56">
        <f t="shared" si="14"/>
        <v>43356</v>
      </c>
      <c r="S99" s="56" t="s">
        <v>85</v>
      </c>
      <c r="T99" s="51">
        <v>0.29166666666666669</v>
      </c>
      <c r="U99" s="51">
        <v>0.33333333333333331</v>
      </c>
      <c r="V99" s="52">
        <f t="shared" si="15"/>
        <v>4.166666666666663E-2</v>
      </c>
      <c r="W99" s="57">
        <f t="shared" si="16"/>
        <v>0.12499999999999989</v>
      </c>
    </row>
    <row r="100" spans="3:23" ht="30" x14ac:dyDescent="0.25">
      <c r="C100" s="66" t="s">
        <v>246</v>
      </c>
      <c r="D100" s="50">
        <v>43342</v>
      </c>
      <c r="E100" s="51">
        <v>0.29166666666666669</v>
      </c>
      <c r="F100" s="51">
        <v>0.33333333333333331</v>
      </c>
      <c r="G100" s="52">
        <f t="shared" si="9"/>
        <v>4.166666666666663E-2</v>
      </c>
      <c r="H100" s="56">
        <f t="shared" si="10"/>
        <v>43343</v>
      </c>
      <c r="I100" s="56" t="s">
        <v>84</v>
      </c>
      <c r="J100" s="51">
        <v>0.29166666666666669</v>
      </c>
      <c r="K100" s="51">
        <v>0.33333333333333331</v>
      </c>
      <c r="L100" s="52">
        <f t="shared" si="11"/>
        <v>0</v>
      </c>
      <c r="M100" s="53">
        <f t="shared" si="12"/>
        <v>43349</v>
      </c>
      <c r="N100" s="54" t="s">
        <v>85</v>
      </c>
      <c r="O100" s="55">
        <v>0.29166666666666669</v>
      </c>
      <c r="P100" s="55">
        <v>0.33333333333333331</v>
      </c>
      <c r="Q100" s="52">
        <f t="shared" si="13"/>
        <v>4.166666666666663E-2</v>
      </c>
      <c r="R100" s="56">
        <f t="shared" si="14"/>
        <v>43357</v>
      </c>
      <c r="S100" s="56" t="s">
        <v>85</v>
      </c>
      <c r="T100" s="51">
        <v>0.29166666666666669</v>
      </c>
      <c r="U100" s="51">
        <v>0.33333333333333331</v>
      </c>
      <c r="V100" s="52">
        <f t="shared" si="15"/>
        <v>4.166666666666663E-2</v>
      </c>
      <c r="W100" s="57">
        <f t="shared" si="16"/>
        <v>0.12499999999999989</v>
      </c>
    </row>
    <row r="101" spans="3:23" x14ac:dyDescent="0.25">
      <c r="C101" s="66" t="s">
        <v>247</v>
      </c>
      <c r="D101" s="50">
        <v>43343</v>
      </c>
      <c r="E101" s="51">
        <v>0.29166666666666669</v>
      </c>
      <c r="F101" s="51">
        <v>0.33333333333333331</v>
      </c>
      <c r="G101" s="52">
        <f t="shared" si="9"/>
        <v>4.166666666666663E-2</v>
      </c>
      <c r="H101" s="56">
        <f t="shared" si="10"/>
        <v>43344</v>
      </c>
      <c r="I101" s="56" t="s">
        <v>84</v>
      </c>
      <c r="J101" s="51">
        <v>0.29166666666666669</v>
      </c>
      <c r="K101" s="51">
        <v>0.33333333333333331</v>
      </c>
      <c r="L101" s="52">
        <f t="shared" si="11"/>
        <v>0</v>
      </c>
      <c r="M101" s="53">
        <f t="shared" si="12"/>
        <v>43350</v>
      </c>
      <c r="N101" s="54" t="s">
        <v>85</v>
      </c>
      <c r="O101" s="55">
        <v>0.29166666666666669</v>
      </c>
      <c r="P101" s="55">
        <v>0.33333333333333331</v>
      </c>
      <c r="Q101" s="52">
        <f t="shared" si="13"/>
        <v>4.166666666666663E-2</v>
      </c>
      <c r="R101" s="56">
        <f t="shared" si="14"/>
        <v>43358</v>
      </c>
      <c r="S101" s="56" t="s">
        <v>85</v>
      </c>
      <c r="T101" s="51">
        <v>0.29166666666666669</v>
      </c>
      <c r="U101" s="51">
        <v>0.33333333333333331</v>
      </c>
      <c r="V101" s="52">
        <f t="shared" si="15"/>
        <v>4.166666666666663E-2</v>
      </c>
      <c r="W101" s="57">
        <f t="shared" si="16"/>
        <v>0.12499999999999989</v>
      </c>
    </row>
    <row r="102" spans="3:23" ht="30" x14ac:dyDescent="0.25">
      <c r="C102" s="66" t="s">
        <v>248</v>
      </c>
      <c r="D102" s="50">
        <v>43344</v>
      </c>
      <c r="E102" s="51">
        <v>0.29166666666666669</v>
      </c>
      <c r="F102" s="51">
        <v>0.33333333333333331</v>
      </c>
      <c r="G102" s="52">
        <f t="shared" si="9"/>
        <v>4.166666666666663E-2</v>
      </c>
      <c r="H102" s="56">
        <f t="shared" si="10"/>
        <v>43345</v>
      </c>
      <c r="I102" s="56" t="s">
        <v>84</v>
      </c>
      <c r="J102" s="51">
        <v>0.29166666666666669</v>
      </c>
      <c r="K102" s="51">
        <v>0.33333333333333331</v>
      </c>
      <c r="L102" s="52">
        <f t="shared" si="11"/>
        <v>0</v>
      </c>
      <c r="M102" s="53">
        <f t="shared" si="12"/>
        <v>43351</v>
      </c>
      <c r="N102" s="54" t="s">
        <v>85</v>
      </c>
      <c r="O102" s="55">
        <v>0.29166666666666669</v>
      </c>
      <c r="P102" s="55">
        <v>0.33333333333333331</v>
      </c>
      <c r="Q102" s="52">
        <f t="shared" si="13"/>
        <v>4.166666666666663E-2</v>
      </c>
      <c r="R102" s="56">
        <f t="shared" si="14"/>
        <v>43359</v>
      </c>
      <c r="S102" s="56" t="s">
        <v>85</v>
      </c>
      <c r="T102" s="51">
        <v>0.29166666666666669</v>
      </c>
      <c r="U102" s="51">
        <v>0.33333333333333331</v>
      </c>
      <c r="V102" s="52">
        <f t="shared" si="15"/>
        <v>4.166666666666663E-2</v>
      </c>
      <c r="W102" s="57">
        <f t="shared" si="16"/>
        <v>0.12499999999999989</v>
      </c>
    </row>
    <row r="103" spans="3:23" ht="30" x14ac:dyDescent="0.25">
      <c r="C103" s="66" t="s">
        <v>249</v>
      </c>
      <c r="D103" s="50">
        <v>43345</v>
      </c>
      <c r="E103" s="51">
        <v>0.29166666666666669</v>
      </c>
      <c r="F103" s="51">
        <v>0.33333333333333331</v>
      </c>
      <c r="G103" s="52">
        <f t="shared" si="9"/>
        <v>4.166666666666663E-2</v>
      </c>
      <c r="H103" s="56">
        <f t="shared" si="10"/>
        <v>43346</v>
      </c>
      <c r="I103" s="56" t="s">
        <v>84</v>
      </c>
      <c r="J103" s="51">
        <v>0.29166666666666669</v>
      </c>
      <c r="K103" s="51">
        <v>0.33333333333333331</v>
      </c>
      <c r="L103" s="52">
        <f t="shared" si="11"/>
        <v>0</v>
      </c>
      <c r="M103" s="53">
        <f t="shared" si="12"/>
        <v>43352</v>
      </c>
      <c r="N103" s="54" t="s">
        <v>85</v>
      </c>
      <c r="O103" s="55">
        <v>0.29166666666666669</v>
      </c>
      <c r="P103" s="55">
        <v>0.33333333333333331</v>
      </c>
      <c r="Q103" s="52">
        <f t="shared" si="13"/>
        <v>4.166666666666663E-2</v>
      </c>
      <c r="R103" s="56">
        <f t="shared" si="14"/>
        <v>43360</v>
      </c>
      <c r="S103" s="56" t="s">
        <v>85</v>
      </c>
      <c r="T103" s="51">
        <v>0.29166666666666669</v>
      </c>
      <c r="U103" s="51">
        <v>0.33333333333333331</v>
      </c>
      <c r="V103" s="52">
        <f t="shared" si="15"/>
        <v>4.166666666666663E-2</v>
      </c>
      <c r="W103" s="57">
        <f t="shared" si="16"/>
        <v>0.12499999999999989</v>
      </c>
    </row>
    <row r="104" spans="3:23" x14ac:dyDescent="0.25">
      <c r="C104" s="66" t="s">
        <v>250</v>
      </c>
      <c r="D104" s="50">
        <v>43346</v>
      </c>
      <c r="E104" s="51">
        <v>0.29166666666666669</v>
      </c>
      <c r="F104" s="51">
        <v>0.33333333333333331</v>
      </c>
      <c r="G104" s="52">
        <f t="shared" si="9"/>
        <v>4.166666666666663E-2</v>
      </c>
      <c r="H104" s="56">
        <f t="shared" si="10"/>
        <v>43347</v>
      </c>
      <c r="I104" s="56" t="s">
        <v>84</v>
      </c>
      <c r="J104" s="51">
        <v>0.29166666666666669</v>
      </c>
      <c r="K104" s="51">
        <v>0.33333333333333331</v>
      </c>
      <c r="L104" s="52">
        <f t="shared" si="11"/>
        <v>0</v>
      </c>
      <c r="M104" s="53">
        <f t="shared" si="12"/>
        <v>43353</v>
      </c>
      <c r="N104" s="54" t="s">
        <v>85</v>
      </c>
      <c r="O104" s="55">
        <v>0.29166666666666669</v>
      </c>
      <c r="P104" s="55">
        <v>0.33333333333333331</v>
      </c>
      <c r="Q104" s="52">
        <f t="shared" si="13"/>
        <v>4.166666666666663E-2</v>
      </c>
      <c r="R104" s="56">
        <f t="shared" si="14"/>
        <v>43361</v>
      </c>
      <c r="S104" s="56" t="s">
        <v>85</v>
      </c>
      <c r="T104" s="51">
        <v>0.29166666666666669</v>
      </c>
      <c r="U104" s="51">
        <v>0.33333333333333331</v>
      </c>
      <c r="V104" s="52">
        <f t="shared" si="15"/>
        <v>4.166666666666663E-2</v>
      </c>
      <c r="W104" s="57">
        <f t="shared" si="16"/>
        <v>0.12499999999999989</v>
      </c>
    </row>
    <row r="105" spans="3:23" x14ac:dyDescent="0.25">
      <c r="C105" s="66" t="s">
        <v>251</v>
      </c>
      <c r="D105" s="50">
        <v>43347</v>
      </c>
      <c r="E105" s="51">
        <v>0.29166666666666669</v>
      </c>
      <c r="F105" s="51">
        <v>0.33333333333333331</v>
      </c>
      <c r="G105" s="52">
        <f t="shared" si="9"/>
        <v>4.166666666666663E-2</v>
      </c>
      <c r="H105" s="56">
        <f t="shared" si="10"/>
        <v>43348</v>
      </c>
      <c r="I105" s="56" t="s">
        <v>84</v>
      </c>
      <c r="J105" s="51">
        <v>0.29166666666666669</v>
      </c>
      <c r="K105" s="51">
        <v>0.33333333333333331</v>
      </c>
      <c r="L105" s="52">
        <f t="shared" si="11"/>
        <v>0</v>
      </c>
      <c r="M105" s="53">
        <f t="shared" si="12"/>
        <v>43354</v>
      </c>
      <c r="N105" s="54" t="s">
        <v>85</v>
      </c>
      <c r="O105" s="55">
        <v>0.29166666666666669</v>
      </c>
      <c r="P105" s="55">
        <v>0.33333333333333331</v>
      </c>
      <c r="Q105" s="52">
        <f t="shared" si="13"/>
        <v>4.166666666666663E-2</v>
      </c>
      <c r="R105" s="56">
        <f t="shared" si="14"/>
        <v>43362</v>
      </c>
      <c r="S105" s="56" t="s">
        <v>85</v>
      </c>
      <c r="T105" s="51">
        <v>0.29166666666666669</v>
      </c>
      <c r="U105" s="51">
        <v>0.33333333333333331</v>
      </c>
      <c r="V105" s="52">
        <f t="shared" si="15"/>
        <v>4.166666666666663E-2</v>
      </c>
      <c r="W105" s="57">
        <f t="shared" si="16"/>
        <v>0.12499999999999989</v>
      </c>
    </row>
    <row r="106" spans="3:23" ht="30" x14ac:dyDescent="0.25">
      <c r="C106" s="66" t="s">
        <v>252</v>
      </c>
      <c r="D106" s="50">
        <v>43348</v>
      </c>
      <c r="E106" s="51">
        <v>0.29166666666666669</v>
      </c>
      <c r="F106" s="51">
        <v>0.33333333333333331</v>
      </c>
      <c r="G106" s="52">
        <f t="shared" si="9"/>
        <v>4.166666666666663E-2</v>
      </c>
      <c r="H106" s="56">
        <f t="shared" si="10"/>
        <v>43349</v>
      </c>
      <c r="I106" s="56" t="s">
        <v>84</v>
      </c>
      <c r="J106" s="51">
        <v>0.29166666666666669</v>
      </c>
      <c r="K106" s="51">
        <v>0.33333333333333331</v>
      </c>
      <c r="L106" s="52">
        <f t="shared" si="11"/>
        <v>0</v>
      </c>
      <c r="M106" s="53">
        <f t="shared" si="12"/>
        <v>43355</v>
      </c>
      <c r="N106" s="54" t="s">
        <v>85</v>
      </c>
      <c r="O106" s="55">
        <v>0.29166666666666669</v>
      </c>
      <c r="P106" s="55">
        <v>0.33333333333333331</v>
      </c>
      <c r="Q106" s="52">
        <f t="shared" si="13"/>
        <v>4.166666666666663E-2</v>
      </c>
      <c r="R106" s="56">
        <f t="shared" si="14"/>
        <v>43363</v>
      </c>
      <c r="S106" s="56" t="s">
        <v>85</v>
      </c>
      <c r="T106" s="51">
        <v>0.29166666666666669</v>
      </c>
      <c r="U106" s="51">
        <v>0.33333333333333331</v>
      </c>
      <c r="V106" s="52">
        <f t="shared" si="15"/>
        <v>4.166666666666663E-2</v>
      </c>
      <c r="W106" s="57">
        <f t="shared" si="16"/>
        <v>0.12499999999999989</v>
      </c>
    </row>
    <row r="107" spans="3:23" x14ac:dyDescent="0.25">
      <c r="C107" s="66" t="s">
        <v>253</v>
      </c>
      <c r="D107" s="50">
        <v>43349</v>
      </c>
      <c r="E107" s="51">
        <v>0.29166666666666669</v>
      </c>
      <c r="F107" s="51">
        <v>0.33333333333333331</v>
      </c>
      <c r="G107" s="52">
        <f t="shared" si="9"/>
        <v>4.166666666666663E-2</v>
      </c>
      <c r="H107" s="56">
        <f t="shared" si="10"/>
        <v>43350</v>
      </c>
      <c r="I107" s="56" t="s">
        <v>84</v>
      </c>
      <c r="J107" s="51">
        <v>0.29166666666666669</v>
      </c>
      <c r="K107" s="51">
        <v>0.33333333333333331</v>
      </c>
      <c r="L107" s="52">
        <f t="shared" si="11"/>
        <v>0</v>
      </c>
      <c r="M107" s="53">
        <f t="shared" si="12"/>
        <v>43356</v>
      </c>
      <c r="N107" s="54" t="s">
        <v>85</v>
      </c>
      <c r="O107" s="55">
        <v>0.29166666666666669</v>
      </c>
      <c r="P107" s="55">
        <v>0.33333333333333331</v>
      </c>
      <c r="Q107" s="52">
        <f t="shared" si="13"/>
        <v>4.166666666666663E-2</v>
      </c>
      <c r="R107" s="56">
        <f t="shared" si="14"/>
        <v>43364</v>
      </c>
      <c r="S107" s="56" t="s">
        <v>85</v>
      </c>
      <c r="T107" s="51">
        <v>0.29166666666666669</v>
      </c>
      <c r="U107" s="51">
        <v>0.33333333333333331</v>
      </c>
      <c r="V107" s="52">
        <f t="shared" si="15"/>
        <v>4.166666666666663E-2</v>
      </c>
      <c r="W107" s="57">
        <f t="shared" si="16"/>
        <v>0.12499999999999989</v>
      </c>
    </row>
    <row r="108" spans="3:23" x14ac:dyDescent="0.25">
      <c r="C108" s="66" t="s">
        <v>254</v>
      </c>
      <c r="D108" s="50">
        <v>43350</v>
      </c>
      <c r="E108" s="51">
        <v>0.29166666666666669</v>
      </c>
      <c r="F108" s="51">
        <v>0.33333333333333331</v>
      </c>
      <c r="G108" s="52">
        <f t="shared" si="9"/>
        <v>4.166666666666663E-2</v>
      </c>
      <c r="H108" s="56">
        <f t="shared" si="10"/>
        <v>43351</v>
      </c>
      <c r="I108" s="56" t="s">
        <v>84</v>
      </c>
      <c r="J108" s="51">
        <v>0.29166666666666669</v>
      </c>
      <c r="K108" s="51">
        <v>0.33333333333333331</v>
      </c>
      <c r="L108" s="52">
        <f t="shared" si="11"/>
        <v>0</v>
      </c>
      <c r="M108" s="53">
        <f t="shared" si="12"/>
        <v>43357</v>
      </c>
      <c r="N108" s="54" t="s">
        <v>85</v>
      </c>
      <c r="O108" s="55">
        <v>0.29166666666666669</v>
      </c>
      <c r="P108" s="55">
        <v>0.33333333333333331</v>
      </c>
      <c r="Q108" s="52">
        <f t="shared" si="13"/>
        <v>4.166666666666663E-2</v>
      </c>
      <c r="R108" s="56">
        <f t="shared" si="14"/>
        <v>43365</v>
      </c>
      <c r="S108" s="56" t="s">
        <v>85</v>
      </c>
      <c r="T108" s="51">
        <v>0.29166666666666669</v>
      </c>
      <c r="U108" s="51">
        <v>0.33333333333333331</v>
      </c>
      <c r="V108" s="52">
        <f t="shared" si="15"/>
        <v>4.166666666666663E-2</v>
      </c>
      <c r="W108" s="57">
        <f t="shared" si="16"/>
        <v>0.12499999999999989</v>
      </c>
    </row>
    <row r="109" spans="3:23" ht="30" x14ac:dyDescent="0.25">
      <c r="C109" s="66" t="s">
        <v>255</v>
      </c>
      <c r="D109" s="50">
        <v>43351</v>
      </c>
      <c r="E109" s="51">
        <v>0.29166666666666669</v>
      </c>
      <c r="F109" s="51">
        <v>0.33333333333333331</v>
      </c>
      <c r="G109" s="52">
        <f t="shared" si="9"/>
        <v>4.166666666666663E-2</v>
      </c>
      <c r="H109" s="56">
        <f t="shared" si="10"/>
        <v>43352</v>
      </c>
      <c r="I109" s="56" t="s">
        <v>84</v>
      </c>
      <c r="J109" s="51">
        <v>0.29166666666666669</v>
      </c>
      <c r="K109" s="51">
        <v>0.33333333333333331</v>
      </c>
      <c r="L109" s="52">
        <f t="shared" si="11"/>
        <v>0</v>
      </c>
      <c r="M109" s="53">
        <f t="shared" si="12"/>
        <v>43358</v>
      </c>
      <c r="N109" s="54" t="s">
        <v>85</v>
      </c>
      <c r="O109" s="55">
        <v>0.29166666666666669</v>
      </c>
      <c r="P109" s="55">
        <v>0.33333333333333331</v>
      </c>
      <c r="Q109" s="52">
        <f t="shared" si="13"/>
        <v>4.166666666666663E-2</v>
      </c>
      <c r="R109" s="56">
        <f t="shared" si="14"/>
        <v>43366</v>
      </c>
      <c r="S109" s="56" t="s">
        <v>85</v>
      </c>
      <c r="T109" s="51">
        <v>0.29166666666666669</v>
      </c>
      <c r="U109" s="51">
        <v>0.33333333333333331</v>
      </c>
      <c r="V109" s="52">
        <f t="shared" si="15"/>
        <v>4.166666666666663E-2</v>
      </c>
      <c r="W109" s="57">
        <f t="shared" si="16"/>
        <v>0.12499999999999989</v>
      </c>
    </row>
    <row r="110" spans="3:23" ht="30" x14ac:dyDescent="0.25">
      <c r="C110" s="66" t="s">
        <v>256</v>
      </c>
      <c r="D110" s="50">
        <v>43352</v>
      </c>
      <c r="E110" s="51">
        <v>0.29166666666666669</v>
      </c>
      <c r="F110" s="51">
        <v>0.33333333333333331</v>
      </c>
      <c r="G110" s="52">
        <f t="shared" si="9"/>
        <v>4.166666666666663E-2</v>
      </c>
      <c r="H110" s="56">
        <f t="shared" si="10"/>
        <v>43353</v>
      </c>
      <c r="I110" s="56" t="s">
        <v>84</v>
      </c>
      <c r="J110" s="51">
        <v>0.29166666666666669</v>
      </c>
      <c r="K110" s="51">
        <v>0.33333333333333331</v>
      </c>
      <c r="L110" s="52">
        <f t="shared" si="11"/>
        <v>0</v>
      </c>
      <c r="M110" s="53">
        <f t="shared" si="12"/>
        <v>43359</v>
      </c>
      <c r="N110" s="54" t="s">
        <v>85</v>
      </c>
      <c r="O110" s="55">
        <v>0.29166666666666669</v>
      </c>
      <c r="P110" s="55">
        <v>0.33333333333333331</v>
      </c>
      <c r="Q110" s="52">
        <f t="shared" si="13"/>
        <v>4.166666666666663E-2</v>
      </c>
      <c r="R110" s="56">
        <f t="shared" si="14"/>
        <v>43367</v>
      </c>
      <c r="S110" s="56" t="s">
        <v>85</v>
      </c>
      <c r="T110" s="51">
        <v>0.29166666666666669</v>
      </c>
      <c r="U110" s="51">
        <v>0.33333333333333331</v>
      </c>
      <c r="V110" s="52">
        <f t="shared" si="15"/>
        <v>4.166666666666663E-2</v>
      </c>
      <c r="W110" s="57">
        <f t="shared" si="16"/>
        <v>0.12499999999999989</v>
      </c>
    </row>
    <row r="111" spans="3:23" ht="30" x14ac:dyDescent="0.25">
      <c r="C111" s="66" t="s">
        <v>257</v>
      </c>
      <c r="D111" s="50">
        <v>43353</v>
      </c>
      <c r="E111" s="51">
        <v>0.29166666666666669</v>
      </c>
      <c r="F111" s="51">
        <v>0.33333333333333331</v>
      </c>
      <c r="G111" s="52">
        <f t="shared" si="9"/>
        <v>4.166666666666663E-2</v>
      </c>
      <c r="H111" s="56">
        <f t="shared" si="10"/>
        <v>43354</v>
      </c>
      <c r="I111" s="56" t="s">
        <v>84</v>
      </c>
      <c r="J111" s="51">
        <v>0.29166666666666669</v>
      </c>
      <c r="K111" s="51">
        <v>0.33333333333333331</v>
      </c>
      <c r="L111" s="52">
        <f t="shared" si="11"/>
        <v>0</v>
      </c>
      <c r="M111" s="53">
        <f t="shared" si="12"/>
        <v>43360</v>
      </c>
      <c r="N111" s="54" t="s">
        <v>85</v>
      </c>
      <c r="O111" s="55">
        <v>0.29166666666666669</v>
      </c>
      <c r="P111" s="55">
        <v>0.33333333333333331</v>
      </c>
      <c r="Q111" s="52">
        <f t="shared" si="13"/>
        <v>4.166666666666663E-2</v>
      </c>
      <c r="R111" s="56">
        <f t="shared" si="14"/>
        <v>43368</v>
      </c>
      <c r="S111" s="56" t="s">
        <v>85</v>
      </c>
      <c r="T111" s="51">
        <v>0.29166666666666669</v>
      </c>
      <c r="U111" s="51">
        <v>0.33333333333333331</v>
      </c>
      <c r="V111" s="52">
        <f t="shared" si="15"/>
        <v>4.166666666666663E-2</v>
      </c>
      <c r="W111" s="57">
        <f t="shared" si="16"/>
        <v>0.12499999999999989</v>
      </c>
    </row>
    <row r="112" spans="3:23" x14ac:dyDescent="0.25">
      <c r="C112" s="66" t="s">
        <v>258</v>
      </c>
      <c r="D112" s="50">
        <v>43354</v>
      </c>
      <c r="E112" s="51">
        <v>0.29166666666666669</v>
      </c>
      <c r="F112" s="51">
        <v>0.33333333333333331</v>
      </c>
      <c r="G112" s="52">
        <f t="shared" si="9"/>
        <v>4.166666666666663E-2</v>
      </c>
      <c r="H112" s="56">
        <f t="shared" si="10"/>
        <v>43355</v>
      </c>
      <c r="I112" s="56" t="s">
        <v>84</v>
      </c>
      <c r="J112" s="51">
        <v>0.29166666666666669</v>
      </c>
      <c r="K112" s="51">
        <v>0.33333333333333331</v>
      </c>
      <c r="L112" s="52">
        <f t="shared" si="11"/>
        <v>0</v>
      </c>
      <c r="M112" s="53">
        <f t="shared" si="12"/>
        <v>43361</v>
      </c>
      <c r="N112" s="54" t="s">
        <v>85</v>
      </c>
      <c r="O112" s="55">
        <v>0.29166666666666669</v>
      </c>
      <c r="P112" s="55">
        <v>0.33333333333333331</v>
      </c>
      <c r="Q112" s="52">
        <f t="shared" si="13"/>
        <v>4.166666666666663E-2</v>
      </c>
      <c r="R112" s="56">
        <f t="shared" si="14"/>
        <v>43369</v>
      </c>
      <c r="S112" s="56" t="s">
        <v>85</v>
      </c>
      <c r="T112" s="51">
        <v>0.29166666666666669</v>
      </c>
      <c r="U112" s="51">
        <v>0.33333333333333331</v>
      </c>
      <c r="V112" s="52">
        <f t="shared" si="15"/>
        <v>4.166666666666663E-2</v>
      </c>
      <c r="W112" s="57">
        <f t="shared" si="16"/>
        <v>0.12499999999999989</v>
      </c>
    </row>
    <row r="113" spans="3:23" ht="30" x14ac:dyDescent="0.25">
      <c r="C113" s="66" t="s">
        <v>259</v>
      </c>
      <c r="D113" s="50">
        <v>43355</v>
      </c>
      <c r="E113" s="51">
        <v>0.29166666666666669</v>
      </c>
      <c r="F113" s="51">
        <v>0.33333333333333331</v>
      </c>
      <c r="G113" s="52">
        <f t="shared" si="9"/>
        <v>4.166666666666663E-2</v>
      </c>
      <c r="H113" s="56">
        <f t="shared" si="10"/>
        <v>43356</v>
      </c>
      <c r="I113" s="56" t="s">
        <v>84</v>
      </c>
      <c r="J113" s="51">
        <v>0.29166666666666669</v>
      </c>
      <c r="K113" s="51">
        <v>0.33333333333333331</v>
      </c>
      <c r="L113" s="52">
        <f t="shared" si="11"/>
        <v>0</v>
      </c>
      <c r="M113" s="53">
        <f t="shared" si="12"/>
        <v>43362</v>
      </c>
      <c r="N113" s="54" t="s">
        <v>85</v>
      </c>
      <c r="O113" s="55">
        <v>0.29166666666666669</v>
      </c>
      <c r="P113" s="55">
        <v>0.33333333333333331</v>
      </c>
      <c r="Q113" s="52">
        <f t="shared" si="13"/>
        <v>4.166666666666663E-2</v>
      </c>
      <c r="R113" s="56">
        <f t="shared" si="14"/>
        <v>43370</v>
      </c>
      <c r="S113" s="56" t="s">
        <v>85</v>
      </c>
      <c r="T113" s="51">
        <v>0.29166666666666669</v>
      </c>
      <c r="U113" s="51">
        <v>0.33333333333333331</v>
      </c>
      <c r="V113" s="52">
        <f t="shared" si="15"/>
        <v>4.166666666666663E-2</v>
      </c>
      <c r="W113" s="57">
        <f t="shared" si="16"/>
        <v>0.12499999999999989</v>
      </c>
    </row>
    <row r="114" spans="3:23" ht="30" x14ac:dyDescent="0.25">
      <c r="C114" s="66" t="s">
        <v>260</v>
      </c>
      <c r="D114" s="50">
        <v>43356</v>
      </c>
      <c r="E114" s="51">
        <v>0.29166666666666669</v>
      </c>
      <c r="F114" s="51">
        <v>0.33333333333333331</v>
      </c>
      <c r="G114" s="52">
        <f t="shared" si="9"/>
        <v>4.166666666666663E-2</v>
      </c>
      <c r="H114" s="56">
        <f t="shared" si="10"/>
        <v>43357</v>
      </c>
      <c r="I114" s="56" t="s">
        <v>84</v>
      </c>
      <c r="J114" s="51">
        <v>0.29166666666666669</v>
      </c>
      <c r="K114" s="51">
        <v>0.33333333333333331</v>
      </c>
      <c r="L114" s="52">
        <f t="shared" si="11"/>
        <v>0</v>
      </c>
      <c r="M114" s="53">
        <f t="shared" si="12"/>
        <v>43363</v>
      </c>
      <c r="N114" s="54" t="s">
        <v>85</v>
      </c>
      <c r="O114" s="55">
        <v>0.29166666666666669</v>
      </c>
      <c r="P114" s="55">
        <v>0.33333333333333331</v>
      </c>
      <c r="Q114" s="52">
        <f t="shared" si="13"/>
        <v>4.166666666666663E-2</v>
      </c>
      <c r="R114" s="56">
        <f t="shared" si="14"/>
        <v>43371</v>
      </c>
      <c r="S114" s="56" t="s">
        <v>85</v>
      </c>
      <c r="T114" s="51">
        <v>0.29166666666666669</v>
      </c>
      <c r="U114" s="51">
        <v>0.33333333333333331</v>
      </c>
      <c r="V114" s="52">
        <f t="shared" si="15"/>
        <v>4.166666666666663E-2</v>
      </c>
      <c r="W114" s="57">
        <f t="shared" si="16"/>
        <v>0.12499999999999989</v>
      </c>
    </row>
    <row r="115" spans="3:23" x14ac:dyDescent="0.25">
      <c r="C115" s="66" t="s">
        <v>261</v>
      </c>
      <c r="D115" s="50">
        <v>43357</v>
      </c>
      <c r="E115" s="51">
        <v>0.29166666666666669</v>
      </c>
      <c r="F115" s="51">
        <v>0.33333333333333331</v>
      </c>
      <c r="G115" s="52">
        <f t="shared" si="9"/>
        <v>4.166666666666663E-2</v>
      </c>
      <c r="H115" s="56">
        <f t="shared" si="10"/>
        <v>43358</v>
      </c>
      <c r="I115" s="56" t="s">
        <v>84</v>
      </c>
      <c r="J115" s="51">
        <v>0.29166666666666669</v>
      </c>
      <c r="K115" s="51">
        <v>0.33333333333333331</v>
      </c>
      <c r="L115" s="52">
        <f t="shared" si="11"/>
        <v>0</v>
      </c>
      <c r="M115" s="53">
        <f t="shared" si="12"/>
        <v>43364</v>
      </c>
      <c r="N115" s="54" t="s">
        <v>85</v>
      </c>
      <c r="O115" s="55">
        <v>0.29166666666666669</v>
      </c>
      <c r="P115" s="55">
        <v>0.33333333333333331</v>
      </c>
      <c r="Q115" s="52">
        <f t="shared" si="13"/>
        <v>4.166666666666663E-2</v>
      </c>
      <c r="R115" s="56">
        <f t="shared" si="14"/>
        <v>43372</v>
      </c>
      <c r="S115" s="56" t="s">
        <v>85</v>
      </c>
      <c r="T115" s="51">
        <v>0.29166666666666669</v>
      </c>
      <c r="U115" s="51">
        <v>0.33333333333333331</v>
      </c>
      <c r="V115" s="52">
        <f t="shared" si="15"/>
        <v>4.166666666666663E-2</v>
      </c>
      <c r="W115" s="57">
        <f t="shared" si="16"/>
        <v>0.12499999999999989</v>
      </c>
    </row>
    <row r="116" spans="3:23" x14ac:dyDescent="0.25">
      <c r="C116" s="66" t="s">
        <v>262</v>
      </c>
      <c r="D116" s="50">
        <v>43358</v>
      </c>
      <c r="E116" s="51">
        <v>0.29166666666666669</v>
      </c>
      <c r="F116" s="51">
        <v>0.33333333333333331</v>
      </c>
      <c r="G116" s="52">
        <f t="shared" si="9"/>
        <v>4.166666666666663E-2</v>
      </c>
      <c r="H116" s="56">
        <f t="shared" si="10"/>
        <v>43359</v>
      </c>
      <c r="I116" s="56" t="s">
        <v>84</v>
      </c>
      <c r="J116" s="51">
        <v>0.29166666666666669</v>
      </c>
      <c r="K116" s="51">
        <v>0.33333333333333331</v>
      </c>
      <c r="L116" s="52">
        <f t="shared" si="11"/>
        <v>0</v>
      </c>
      <c r="M116" s="53">
        <f t="shared" si="12"/>
        <v>43365</v>
      </c>
      <c r="N116" s="54" t="s">
        <v>85</v>
      </c>
      <c r="O116" s="55">
        <v>0.29166666666666669</v>
      </c>
      <c r="P116" s="55">
        <v>0.33333333333333331</v>
      </c>
      <c r="Q116" s="52">
        <f t="shared" si="13"/>
        <v>4.166666666666663E-2</v>
      </c>
      <c r="R116" s="56">
        <f t="shared" si="14"/>
        <v>43373</v>
      </c>
      <c r="S116" s="56" t="s">
        <v>85</v>
      </c>
      <c r="T116" s="51">
        <v>0.29166666666666669</v>
      </c>
      <c r="U116" s="51">
        <v>0.33333333333333331</v>
      </c>
      <c r="V116" s="52">
        <f t="shared" si="15"/>
        <v>4.166666666666663E-2</v>
      </c>
      <c r="W116" s="57">
        <f t="shared" si="16"/>
        <v>0.12499999999999989</v>
      </c>
    </row>
    <row r="117" spans="3:23" ht="75" x14ac:dyDescent="0.25">
      <c r="C117" s="66" t="s">
        <v>263</v>
      </c>
      <c r="D117" s="50">
        <v>43359</v>
      </c>
      <c r="E117" s="51">
        <v>0.29166666666666669</v>
      </c>
      <c r="F117" s="51">
        <v>0.33333333333333331</v>
      </c>
      <c r="G117" s="52">
        <f t="shared" si="9"/>
        <v>4.166666666666663E-2</v>
      </c>
      <c r="H117" s="56">
        <f t="shared" si="10"/>
        <v>43360</v>
      </c>
      <c r="I117" s="56" t="s">
        <v>84</v>
      </c>
      <c r="J117" s="51">
        <v>0.29166666666666669</v>
      </c>
      <c r="K117" s="51">
        <v>0.33333333333333331</v>
      </c>
      <c r="L117" s="52">
        <f t="shared" si="11"/>
        <v>0</v>
      </c>
      <c r="M117" s="53">
        <f t="shared" si="12"/>
        <v>43366</v>
      </c>
      <c r="N117" s="54" t="s">
        <v>85</v>
      </c>
      <c r="O117" s="55">
        <v>0.29166666666666669</v>
      </c>
      <c r="P117" s="55">
        <v>0.33333333333333331</v>
      </c>
      <c r="Q117" s="52">
        <f t="shared" si="13"/>
        <v>4.166666666666663E-2</v>
      </c>
      <c r="R117" s="56">
        <f t="shared" si="14"/>
        <v>43374</v>
      </c>
      <c r="S117" s="56" t="s">
        <v>85</v>
      </c>
      <c r="T117" s="51">
        <v>0.29166666666666669</v>
      </c>
      <c r="U117" s="51">
        <v>0.33333333333333331</v>
      </c>
      <c r="V117" s="52">
        <f t="shared" si="15"/>
        <v>4.166666666666663E-2</v>
      </c>
      <c r="W117" s="57">
        <f t="shared" si="16"/>
        <v>0.12499999999999989</v>
      </c>
    </row>
    <row r="118" spans="3:23" x14ac:dyDescent="0.25">
      <c r="C118" s="66" t="s">
        <v>264</v>
      </c>
      <c r="D118" s="50">
        <v>43360</v>
      </c>
      <c r="E118" s="51">
        <v>0.29166666666666669</v>
      </c>
      <c r="F118" s="51">
        <v>0.33333333333333331</v>
      </c>
      <c r="G118" s="52">
        <f t="shared" si="9"/>
        <v>4.166666666666663E-2</v>
      </c>
      <c r="H118" s="56">
        <f t="shared" si="10"/>
        <v>43361</v>
      </c>
      <c r="I118" s="56" t="s">
        <v>84</v>
      </c>
      <c r="J118" s="51">
        <v>0.29166666666666669</v>
      </c>
      <c r="K118" s="51">
        <v>0.33333333333333331</v>
      </c>
      <c r="L118" s="52">
        <f t="shared" si="11"/>
        <v>0</v>
      </c>
      <c r="M118" s="53">
        <f t="shared" si="12"/>
        <v>43367</v>
      </c>
      <c r="N118" s="54" t="s">
        <v>85</v>
      </c>
      <c r="O118" s="55">
        <v>0.29166666666666669</v>
      </c>
      <c r="P118" s="55">
        <v>0.33333333333333331</v>
      </c>
      <c r="Q118" s="52">
        <f t="shared" si="13"/>
        <v>4.166666666666663E-2</v>
      </c>
      <c r="R118" s="56">
        <f t="shared" si="14"/>
        <v>43375</v>
      </c>
      <c r="S118" s="56" t="s">
        <v>85</v>
      </c>
      <c r="T118" s="51">
        <v>0.29166666666666669</v>
      </c>
      <c r="U118" s="51">
        <v>0.33333333333333331</v>
      </c>
      <c r="V118" s="52">
        <f t="shared" si="15"/>
        <v>4.166666666666663E-2</v>
      </c>
      <c r="W118" s="57">
        <f t="shared" si="16"/>
        <v>0.12499999999999989</v>
      </c>
    </row>
    <row r="119" spans="3:23" ht="90" x14ac:dyDescent="0.25">
      <c r="C119" s="66" t="s">
        <v>265</v>
      </c>
      <c r="D119" s="50">
        <v>43361</v>
      </c>
      <c r="E119" s="51">
        <v>0.29166666666666669</v>
      </c>
      <c r="F119" s="51">
        <v>0.33333333333333331</v>
      </c>
      <c r="G119" s="52">
        <f t="shared" si="9"/>
        <v>4.166666666666663E-2</v>
      </c>
      <c r="H119" s="56">
        <f t="shared" si="10"/>
        <v>43362</v>
      </c>
      <c r="I119" s="56" t="s">
        <v>84</v>
      </c>
      <c r="J119" s="51">
        <v>0.29166666666666669</v>
      </c>
      <c r="K119" s="51">
        <v>0.33333333333333331</v>
      </c>
      <c r="L119" s="52">
        <f t="shared" si="11"/>
        <v>0</v>
      </c>
      <c r="M119" s="53">
        <f t="shared" si="12"/>
        <v>43368</v>
      </c>
      <c r="N119" s="54" t="s">
        <v>85</v>
      </c>
      <c r="O119" s="55">
        <v>0.29166666666666669</v>
      </c>
      <c r="P119" s="55">
        <v>0.33333333333333331</v>
      </c>
      <c r="Q119" s="52">
        <f t="shared" si="13"/>
        <v>4.166666666666663E-2</v>
      </c>
      <c r="R119" s="56">
        <f t="shared" si="14"/>
        <v>43376</v>
      </c>
      <c r="S119" s="56" t="s">
        <v>85</v>
      </c>
      <c r="T119" s="51">
        <v>0.29166666666666669</v>
      </c>
      <c r="U119" s="51">
        <v>0.33333333333333331</v>
      </c>
      <c r="V119" s="52">
        <f t="shared" si="15"/>
        <v>4.166666666666663E-2</v>
      </c>
      <c r="W119" s="57">
        <f t="shared" si="16"/>
        <v>0.12499999999999989</v>
      </c>
    </row>
    <row r="120" spans="3:23" ht="30" x14ac:dyDescent="0.25">
      <c r="C120" s="68" t="s">
        <v>266</v>
      </c>
      <c r="D120" s="50">
        <v>43362</v>
      </c>
      <c r="E120" s="51">
        <v>0.29166666666666669</v>
      </c>
      <c r="F120" s="51">
        <v>0.33333333333333331</v>
      </c>
      <c r="G120" s="52">
        <f t="shared" si="9"/>
        <v>4.166666666666663E-2</v>
      </c>
      <c r="H120" s="56">
        <f t="shared" si="10"/>
        <v>43363</v>
      </c>
      <c r="I120" s="56" t="s">
        <v>84</v>
      </c>
      <c r="J120" s="51">
        <v>0.29166666666666669</v>
      </c>
      <c r="K120" s="51">
        <v>0.33333333333333331</v>
      </c>
      <c r="L120" s="52">
        <f t="shared" si="11"/>
        <v>0</v>
      </c>
      <c r="M120" s="53">
        <f t="shared" si="12"/>
        <v>43369</v>
      </c>
      <c r="N120" s="54" t="s">
        <v>85</v>
      </c>
      <c r="O120" s="55">
        <v>0.29166666666666669</v>
      </c>
      <c r="P120" s="55">
        <v>0.33333333333333331</v>
      </c>
      <c r="Q120" s="52">
        <f t="shared" si="13"/>
        <v>4.166666666666663E-2</v>
      </c>
      <c r="R120" s="56">
        <f t="shared" si="14"/>
        <v>43377</v>
      </c>
      <c r="S120" s="56" t="s">
        <v>85</v>
      </c>
      <c r="T120" s="51">
        <v>0.29166666666666669</v>
      </c>
      <c r="U120" s="51">
        <v>0.33333333333333331</v>
      </c>
      <c r="V120" s="52">
        <f t="shared" si="15"/>
        <v>4.166666666666663E-2</v>
      </c>
      <c r="W120" s="57">
        <f t="shared" si="16"/>
        <v>0.12499999999999989</v>
      </c>
    </row>
    <row r="121" spans="3:23" x14ac:dyDescent="0.25">
      <c r="C121" s="66" t="s">
        <v>267</v>
      </c>
      <c r="D121" s="50">
        <v>43363</v>
      </c>
      <c r="E121" s="51">
        <v>0.29166666666666669</v>
      </c>
      <c r="F121" s="51">
        <v>0.33333333333333331</v>
      </c>
      <c r="G121" s="52">
        <f t="shared" si="9"/>
        <v>4.166666666666663E-2</v>
      </c>
      <c r="H121" s="56">
        <f t="shared" si="10"/>
        <v>43364</v>
      </c>
      <c r="I121" s="56" t="s">
        <v>84</v>
      </c>
      <c r="J121" s="51">
        <v>0.29166666666666669</v>
      </c>
      <c r="K121" s="51">
        <v>0.33333333333333331</v>
      </c>
      <c r="L121" s="52">
        <f t="shared" si="11"/>
        <v>0</v>
      </c>
      <c r="M121" s="53">
        <f t="shared" si="12"/>
        <v>43370</v>
      </c>
      <c r="N121" s="54" t="s">
        <v>85</v>
      </c>
      <c r="O121" s="55">
        <v>0.29166666666666669</v>
      </c>
      <c r="P121" s="55">
        <v>0.33333333333333331</v>
      </c>
      <c r="Q121" s="52">
        <f t="shared" si="13"/>
        <v>4.166666666666663E-2</v>
      </c>
      <c r="R121" s="56">
        <f t="shared" si="14"/>
        <v>43378</v>
      </c>
      <c r="S121" s="56" t="s">
        <v>85</v>
      </c>
      <c r="T121" s="51">
        <v>0.29166666666666669</v>
      </c>
      <c r="U121" s="51">
        <v>0.33333333333333331</v>
      </c>
      <c r="V121" s="52">
        <f t="shared" si="15"/>
        <v>4.166666666666663E-2</v>
      </c>
      <c r="W121" s="57">
        <f t="shared" si="16"/>
        <v>0.12499999999999989</v>
      </c>
    </row>
    <row r="122" spans="3:23" x14ac:dyDescent="0.25">
      <c r="C122" s="66" t="s">
        <v>268</v>
      </c>
      <c r="D122" s="50">
        <v>43364</v>
      </c>
      <c r="E122" s="51">
        <v>0.29166666666666669</v>
      </c>
      <c r="F122" s="51">
        <v>0.33333333333333331</v>
      </c>
      <c r="G122" s="52">
        <f t="shared" si="9"/>
        <v>4.166666666666663E-2</v>
      </c>
      <c r="H122" s="56">
        <f t="shared" si="10"/>
        <v>43365</v>
      </c>
      <c r="I122" s="56" t="s">
        <v>84</v>
      </c>
      <c r="J122" s="51">
        <v>0.29166666666666669</v>
      </c>
      <c r="K122" s="51">
        <v>0.33333333333333331</v>
      </c>
      <c r="L122" s="52">
        <f t="shared" si="11"/>
        <v>0</v>
      </c>
      <c r="M122" s="53">
        <f t="shared" si="12"/>
        <v>43371</v>
      </c>
      <c r="N122" s="54" t="s">
        <v>85</v>
      </c>
      <c r="O122" s="55">
        <v>0.29166666666666669</v>
      </c>
      <c r="P122" s="55">
        <v>0.33333333333333331</v>
      </c>
      <c r="Q122" s="52">
        <f t="shared" si="13"/>
        <v>4.166666666666663E-2</v>
      </c>
      <c r="R122" s="56">
        <f t="shared" si="14"/>
        <v>43379</v>
      </c>
      <c r="S122" s="56" t="s">
        <v>85</v>
      </c>
      <c r="T122" s="51">
        <v>0.29166666666666669</v>
      </c>
      <c r="U122" s="51">
        <v>0.33333333333333331</v>
      </c>
      <c r="V122" s="52">
        <f t="shared" si="15"/>
        <v>4.166666666666663E-2</v>
      </c>
      <c r="W122" s="57">
        <f t="shared" si="16"/>
        <v>0.12499999999999989</v>
      </c>
    </row>
    <row r="123" spans="3:23" ht="30" x14ac:dyDescent="0.25">
      <c r="C123" s="66" t="s">
        <v>269</v>
      </c>
      <c r="D123" s="50">
        <v>43365</v>
      </c>
      <c r="E123" s="51">
        <v>0.29166666666666669</v>
      </c>
      <c r="F123" s="51">
        <v>0.33333333333333331</v>
      </c>
      <c r="G123" s="52">
        <f t="shared" si="9"/>
        <v>4.166666666666663E-2</v>
      </c>
      <c r="H123" s="56">
        <f t="shared" si="10"/>
        <v>43366</v>
      </c>
      <c r="I123" s="56" t="s">
        <v>84</v>
      </c>
      <c r="J123" s="51">
        <v>0.29166666666666669</v>
      </c>
      <c r="K123" s="51">
        <v>0.33333333333333331</v>
      </c>
      <c r="L123" s="52">
        <f t="shared" si="11"/>
        <v>0</v>
      </c>
      <c r="M123" s="53">
        <f t="shared" si="12"/>
        <v>43372</v>
      </c>
      <c r="N123" s="54" t="s">
        <v>85</v>
      </c>
      <c r="O123" s="55">
        <v>0.29166666666666669</v>
      </c>
      <c r="P123" s="55">
        <v>0.33333333333333331</v>
      </c>
      <c r="Q123" s="52">
        <f t="shared" si="13"/>
        <v>4.166666666666663E-2</v>
      </c>
      <c r="R123" s="56">
        <f t="shared" si="14"/>
        <v>43380</v>
      </c>
      <c r="S123" s="56" t="s">
        <v>85</v>
      </c>
      <c r="T123" s="51">
        <v>0.29166666666666669</v>
      </c>
      <c r="U123" s="51">
        <v>0.33333333333333331</v>
      </c>
      <c r="V123" s="52">
        <f t="shared" si="15"/>
        <v>4.166666666666663E-2</v>
      </c>
      <c r="W123" s="57">
        <f t="shared" si="16"/>
        <v>0.12499999999999989</v>
      </c>
    </row>
    <row r="124" spans="3:23" ht="30" x14ac:dyDescent="0.25">
      <c r="C124" s="66" t="s">
        <v>270</v>
      </c>
      <c r="D124" s="50">
        <v>43366</v>
      </c>
      <c r="E124" s="51">
        <v>0.29166666666666669</v>
      </c>
      <c r="F124" s="51">
        <v>0.33333333333333331</v>
      </c>
      <c r="G124" s="52">
        <f t="shared" si="9"/>
        <v>4.166666666666663E-2</v>
      </c>
      <c r="H124" s="56">
        <f t="shared" si="10"/>
        <v>43367</v>
      </c>
      <c r="I124" s="56" t="s">
        <v>84</v>
      </c>
      <c r="J124" s="51">
        <v>0.29166666666666669</v>
      </c>
      <c r="K124" s="51">
        <v>0.33333333333333331</v>
      </c>
      <c r="L124" s="52">
        <f t="shared" si="11"/>
        <v>0</v>
      </c>
      <c r="M124" s="53">
        <f t="shared" si="12"/>
        <v>43373</v>
      </c>
      <c r="N124" s="54" t="s">
        <v>85</v>
      </c>
      <c r="O124" s="55">
        <v>0.29166666666666669</v>
      </c>
      <c r="P124" s="55">
        <v>0.33333333333333331</v>
      </c>
      <c r="Q124" s="52">
        <f t="shared" si="13"/>
        <v>4.166666666666663E-2</v>
      </c>
      <c r="R124" s="56">
        <f t="shared" si="14"/>
        <v>43381</v>
      </c>
      <c r="S124" s="56" t="s">
        <v>85</v>
      </c>
      <c r="T124" s="51">
        <v>0.29166666666666669</v>
      </c>
      <c r="U124" s="51">
        <v>0.33333333333333331</v>
      </c>
      <c r="V124" s="52">
        <f t="shared" si="15"/>
        <v>4.166666666666663E-2</v>
      </c>
      <c r="W124" s="57">
        <f t="shared" si="16"/>
        <v>0.12499999999999989</v>
      </c>
    </row>
    <row r="125" spans="3:23" ht="30" x14ac:dyDescent="0.25">
      <c r="C125" s="66" t="s">
        <v>271</v>
      </c>
      <c r="D125" s="50">
        <v>43367</v>
      </c>
      <c r="E125" s="51">
        <v>0.29166666666666669</v>
      </c>
      <c r="F125" s="51">
        <v>0.33333333333333331</v>
      </c>
      <c r="G125" s="52">
        <f t="shared" si="9"/>
        <v>4.166666666666663E-2</v>
      </c>
      <c r="H125" s="56">
        <f t="shared" si="10"/>
        <v>43368</v>
      </c>
      <c r="I125" s="56" t="s">
        <v>84</v>
      </c>
      <c r="J125" s="51">
        <v>0.29166666666666669</v>
      </c>
      <c r="K125" s="51">
        <v>0.33333333333333331</v>
      </c>
      <c r="L125" s="52">
        <f t="shared" si="11"/>
        <v>0</v>
      </c>
      <c r="M125" s="53">
        <f t="shared" si="12"/>
        <v>43374</v>
      </c>
      <c r="N125" s="54" t="s">
        <v>85</v>
      </c>
      <c r="O125" s="55">
        <v>0.29166666666666669</v>
      </c>
      <c r="P125" s="55">
        <v>0.33333333333333331</v>
      </c>
      <c r="Q125" s="52">
        <f t="shared" si="13"/>
        <v>4.166666666666663E-2</v>
      </c>
      <c r="R125" s="56">
        <f t="shared" si="14"/>
        <v>43382</v>
      </c>
      <c r="S125" s="56" t="s">
        <v>85</v>
      </c>
      <c r="T125" s="51">
        <v>0.29166666666666669</v>
      </c>
      <c r="U125" s="51">
        <v>0.33333333333333331</v>
      </c>
      <c r="V125" s="52">
        <f t="shared" si="15"/>
        <v>4.166666666666663E-2</v>
      </c>
      <c r="W125" s="57">
        <f t="shared" si="16"/>
        <v>0.12499999999999989</v>
      </c>
    </row>
    <row r="126" spans="3:23" ht="30" x14ac:dyDescent="0.25">
      <c r="C126" s="66" t="s">
        <v>272</v>
      </c>
      <c r="D126" s="50">
        <v>43368</v>
      </c>
      <c r="E126" s="51">
        <v>0.29166666666666669</v>
      </c>
      <c r="F126" s="51">
        <v>0.33333333333333331</v>
      </c>
      <c r="G126" s="52">
        <f t="shared" si="9"/>
        <v>4.166666666666663E-2</v>
      </c>
      <c r="H126" s="56">
        <f t="shared" si="10"/>
        <v>43369</v>
      </c>
      <c r="I126" s="56" t="s">
        <v>84</v>
      </c>
      <c r="J126" s="51">
        <v>0.29166666666666669</v>
      </c>
      <c r="K126" s="51">
        <v>0.33333333333333331</v>
      </c>
      <c r="L126" s="52">
        <f t="shared" si="11"/>
        <v>0</v>
      </c>
      <c r="M126" s="53">
        <f t="shared" si="12"/>
        <v>43375</v>
      </c>
      <c r="N126" s="54" t="s">
        <v>85</v>
      </c>
      <c r="O126" s="55">
        <v>0.29166666666666669</v>
      </c>
      <c r="P126" s="55">
        <v>0.33333333333333331</v>
      </c>
      <c r="Q126" s="52">
        <f t="shared" si="13"/>
        <v>4.166666666666663E-2</v>
      </c>
      <c r="R126" s="56">
        <f t="shared" si="14"/>
        <v>43383</v>
      </c>
      <c r="S126" s="56" t="s">
        <v>85</v>
      </c>
      <c r="T126" s="51">
        <v>0.29166666666666669</v>
      </c>
      <c r="U126" s="51">
        <v>0.33333333333333331</v>
      </c>
      <c r="V126" s="52">
        <f t="shared" si="15"/>
        <v>4.166666666666663E-2</v>
      </c>
      <c r="W126" s="57">
        <f t="shared" si="16"/>
        <v>0.12499999999999989</v>
      </c>
    </row>
    <row r="127" spans="3:23" x14ac:dyDescent="0.25">
      <c r="C127" s="66" t="s">
        <v>273</v>
      </c>
      <c r="D127" s="50">
        <v>43369</v>
      </c>
      <c r="E127" s="51">
        <v>0.29166666666666669</v>
      </c>
      <c r="F127" s="51">
        <v>0.33333333333333331</v>
      </c>
      <c r="G127" s="52">
        <f t="shared" si="9"/>
        <v>4.166666666666663E-2</v>
      </c>
      <c r="H127" s="56">
        <f t="shared" si="10"/>
        <v>43370</v>
      </c>
      <c r="I127" s="56" t="s">
        <v>84</v>
      </c>
      <c r="J127" s="51">
        <v>0.29166666666666669</v>
      </c>
      <c r="K127" s="51">
        <v>0.33333333333333331</v>
      </c>
      <c r="L127" s="52">
        <f t="shared" si="11"/>
        <v>0</v>
      </c>
      <c r="M127" s="53">
        <f t="shared" si="12"/>
        <v>43376</v>
      </c>
      <c r="N127" s="54" t="s">
        <v>85</v>
      </c>
      <c r="O127" s="55">
        <v>0.29166666666666669</v>
      </c>
      <c r="P127" s="55">
        <v>0.33333333333333331</v>
      </c>
      <c r="Q127" s="52">
        <f t="shared" si="13"/>
        <v>4.166666666666663E-2</v>
      </c>
      <c r="R127" s="56">
        <f t="shared" si="14"/>
        <v>43384</v>
      </c>
      <c r="S127" s="56" t="s">
        <v>85</v>
      </c>
      <c r="T127" s="51">
        <v>0.29166666666666669</v>
      </c>
      <c r="U127" s="51">
        <v>0.33333333333333331</v>
      </c>
      <c r="V127" s="52">
        <f t="shared" si="15"/>
        <v>4.166666666666663E-2</v>
      </c>
      <c r="W127" s="57">
        <f t="shared" si="16"/>
        <v>0.12499999999999989</v>
      </c>
    </row>
    <row r="128" spans="3:23" ht="30" x14ac:dyDescent="0.25">
      <c r="C128" s="66" t="s">
        <v>274</v>
      </c>
      <c r="D128" s="50">
        <v>43370</v>
      </c>
      <c r="E128" s="51">
        <v>0.29166666666666669</v>
      </c>
      <c r="F128" s="51">
        <v>0.33333333333333331</v>
      </c>
      <c r="G128" s="52">
        <f t="shared" si="9"/>
        <v>4.166666666666663E-2</v>
      </c>
      <c r="H128" s="56">
        <f t="shared" si="10"/>
        <v>43371</v>
      </c>
      <c r="I128" s="56" t="s">
        <v>84</v>
      </c>
      <c r="J128" s="51">
        <v>0.29166666666666669</v>
      </c>
      <c r="K128" s="51">
        <v>0.33333333333333331</v>
      </c>
      <c r="L128" s="52">
        <f t="shared" si="11"/>
        <v>0</v>
      </c>
      <c r="M128" s="53">
        <f t="shared" si="12"/>
        <v>43377</v>
      </c>
      <c r="N128" s="54" t="s">
        <v>85</v>
      </c>
      <c r="O128" s="55">
        <v>0.29166666666666669</v>
      </c>
      <c r="P128" s="55">
        <v>0.33333333333333331</v>
      </c>
      <c r="Q128" s="52">
        <f t="shared" si="13"/>
        <v>4.166666666666663E-2</v>
      </c>
      <c r="R128" s="56">
        <f t="shared" si="14"/>
        <v>43385</v>
      </c>
      <c r="S128" s="56" t="s">
        <v>85</v>
      </c>
      <c r="T128" s="51">
        <v>0.29166666666666669</v>
      </c>
      <c r="U128" s="51">
        <v>0.33333333333333331</v>
      </c>
      <c r="V128" s="52">
        <f t="shared" si="15"/>
        <v>4.166666666666663E-2</v>
      </c>
      <c r="W128" s="57">
        <f t="shared" si="16"/>
        <v>0.12499999999999989</v>
      </c>
    </row>
    <row r="129" spans="3:23" x14ac:dyDescent="0.25">
      <c r="C129" s="66" t="s">
        <v>275</v>
      </c>
      <c r="D129" s="50">
        <v>43371</v>
      </c>
      <c r="E129" s="51">
        <v>0.29166666666666669</v>
      </c>
      <c r="F129" s="51">
        <v>0.33333333333333331</v>
      </c>
      <c r="G129" s="52">
        <f t="shared" si="9"/>
        <v>4.166666666666663E-2</v>
      </c>
      <c r="H129" s="56">
        <f t="shared" si="10"/>
        <v>43372</v>
      </c>
      <c r="I129" s="56" t="s">
        <v>84</v>
      </c>
      <c r="J129" s="51">
        <v>0.29166666666666669</v>
      </c>
      <c r="K129" s="51">
        <v>0.33333333333333331</v>
      </c>
      <c r="L129" s="52">
        <f t="shared" si="11"/>
        <v>0</v>
      </c>
      <c r="M129" s="53">
        <f t="shared" si="12"/>
        <v>43378</v>
      </c>
      <c r="N129" s="54" t="s">
        <v>85</v>
      </c>
      <c r="O129" s="55">
        <v>0.29166666666666669</v>
      </c>
      <c r="P129" s="55">
        <v>0.33333333333333331</v>
      </c>
      <c r="Q129" s="52">
        <f t="shared" si="13"/>
        <v>4.166666666666663E-2</v>
      </c>
      <c r="R129" s="56">
        <f t="shared" si="14"/>
        <v>43386</v>
      </c>
      <c r="S129" s="56" t="s">
        <v>85</v>
      </c>
      <c r="T129" s="51">
        <v>0.29166666666666669</v>
      </c>
      <c r="U129" s="51">
        <v>0.33333333333333331</v>
      </c>
      <c r="V129" s="52">
        <f t="shared" si="15"/>
        <v>4.166666666666663E-2</v>
      </c>
      <c r="W129" s="57">
        <f t="shared" si="16"/>
        <v>0.12499999999999989</v>
      </c>
    </row>
    <row r="130" spans="3:23" x14ac:dyDescent="0.25">
      <c r="C130" s="66" t="s">
        <v>276</v>
      </c>
      <c r="D130" s="50">
        <v>43372</v>
      </c>
      <c r="E130" s="51">
        <v>0.29166666666666669</v>
      </c>
      <c r="F130" s="51">
        <v>0.33333333333333331</v>
      </c>
      <c r="G130" s="52">
        <f t="shared" si="9"/>
        <v>4.166666666666663E-2</v>
      </c>
      <c r="H130" s="56">
        <f t="shared" si="10"/>
        <v>43373</v>
      </c>
      <c r="I130" s="56" t="s">
        <v>84</v>
      </c>
      <c r="J130" s="51">
        <v>0.29166666666666669</v>
      </c>
      <c r="K130" s="51">
        <v>0.33333333333333331</v>
      </c>
      <c r="L130" s="52">
        <f t="shared" si="11"/>
        <v>0</v>
      </c>
      <c r="M130" s="53">
        <f t="shared" si="12"/>
        <v>43379</v>
      </c>
      <c r="N130" s="54" t="s">
        <v>85</v>
      </c>
      <c r="O130" s="55">
        <v>0.29166666666666669</v>
      </c>
      <c r="P130" s="55">
        <v>0.33333333333333331</v>
      </c>
      <c r="Q130" s="52">
        <f t="shared" si="13"/>
        <v>4.166666666666663E-2</v>
      </c>
      <c r="R130" s="56">
        <f t="shared" si="14"/>
        <v>43387</v>
      </c>
      <c r="S130" s="56" t="s">
        <v>85</v>
      </c>
      <c r="T130" s="51">
        <v>0.29166666666666669</v>
      </c>
      <c r="U130" s="51">
        <v>0.33333333333333331</v>
      </c>
      <c r="V130" s="52">
        <f t="shared" si="15"/>
        <v>4.166666666666663E-2</v>
      </c>
      <c r="W130" s="57">
        <f t="shared" si="16"/>
        <v>0.12499999999999989</v>
      </c>
    </row>
    <row r="131" spans="3:23" x14ac:dyDescent="0.25">
      <c r="C131" s="66" t="s">
        <v>277</v>
      </c>
      <c r="D131" s="50">
        <v>43373</v>
      </c>
      <c r="E131" s="51">
        <v>0.29166666666666669</v>
      </c>
      <c r="F131" s="51">
        <v>0.33333333333333331</v>
      </c>
      <c r="G131" s="52">
        <f t="shared" si="9"/>
        <v>4.166666666666663E-2</v>
      </c>
      <c r="H131" s="56">
        <f t="shared" si="10"/>
        <v>43374</v>
      </c>
      <c r="I131" s="56" t="s">
        <v>84</v>
      </c>
      <c r="J131" s="51">
        <v>0.29166666666666669</v>
      </c>
      <c r="K131" s="51">
        <v>0.33333333333333331</v>
      </c>
      <c r="L131" s="52">
        <f t="shared" si="11"/>
        <v>0</v>
      </c>
      <c r="M131" s="53">
        <f t="shared" si="12"/>
        <v>43380</v>
      </c>
      <c r="N131" s="54" t="s">
        <v>85</v>
      </c>
      <c r="O131" s="55">
        <v>0.29166666666666669</v>
      </c>
      <c r="P131" s="55">
        <v>0.33333333333333331</v>
      </c>
      <c r="Q131" s="52">
        <f t="shared" si="13"/>
        <v>4.166666666666663E-2</v>
      </c>
      <c r="R131" s="56">
        <f t="shared" si="14"/>
        <v>43388</v>
      </c>
      <c r="S131" s="56" t="s">
        <v>85</v>
      </c>
      <c r="T131" s="51">
        <v>0.29166666666666669</v>
      </c>
      <c r="U131" s="51">
        <v>0.33333333333333331</v>
      </c>
      <c r="V131" s="52">
        <f t="shared" si="15"/>
        <v>4.166666666666663E-2</v>
      </c>
      <c r="W131" s="57">
        <f t="shared" si="16"/>
        <v>0.12499999999999989</v>
      </c>
    </row>
    <row r="132" spans="3:23" ht="30" x14ac:dyDescent="0.25">
      <c r="C132" s="66" t="s">
        <v>278</v>
      </c>
      <c r="D132" s="50">
        <v>43374</v>
      </c>
      <c r="E132" s="51">
        <v>0.29166666666666669</v>
      </c>
      <c r="F132" s="51">
        <v>0.33333333333333331</v>
      </c>
      <c r="G132" s="52">
        <f t="shared" si="9"/>
        <v>4.166666666666663E-2</v>
      </c>
      <c r="H132" s="56">
        <f t="shared" si="10"/>
        <v>43375</v>
      </c>
      <c r="I132" s="56" t="s">
        <v>84</v>
      </c>
      <c r="J132" s="51">
        <v>0.29166666666666669</v>
      </c>
      <c r="K132" s="51">
        <v>0.33333333333333331</v>
      </c>
      <c r="L132" s="52">
        <f t="shared" si="11"/>
        <v>0</v>
      </c>
      <c r="M132" s="53">
        <f t="shared" si="12"/>
        <v>43381</v>
      </c>
      <c r="N132" s="54" t="s">
        <v>85</v>
      </c>
      <c r="O132" s="55">
        <v>0.29166666666666669</v>
      </c>
      <c r="P132" s="55">
        <v>0.33333333333333331</v>
      </c>
      <c r="Q132" s="52">
        <f t="shared" si="13"/>
        <v>4.166666666666663E-2</v>
      </c>
      <c r="R132" s="56">
        <f t="shared" si="14"/>
        <v>43389</v>
      </c>
      <c r="S132" s="56" t="s">
        <v>85</v>
      </c>
      <c r="T132" s="51">
        <v>0.29166666666666669</v>
      </c>
      <c r="U132" s="51">
        <v>0.33333333333333331</v>
      </c>
      <c r="V132" s="52">
        <f t="shared" si="15"/>
        <v>4.166666666666663E-2</v>
      </c>
      <c r="W132" s="57">
        <f t="shared" si="16"/>
        <v>0.12499999999999989</v>
      </c>
    </row>
    <row r="133" spans="3:23" ht="30" x14ac:dyDescent="0.25">
      <c r="C133" s="66" t="s">
        <v>279</v>
      </c>
      <c r="D133" s="50">
        <v>43375</v>
      </c>
      <c r="E133" s="51">
        <v>0.29166666666666669</v>
      </c>
      <c r="F133" s="51">
        <v>0.33333333333333331</v>
      </c>
      <c r="G133" s="52">
        <f t="shared" si="9"/>
        <v>4.166666666666663E-2</v>
      </c>
      <c r="H133" s="56">
        <f t="shared" si="10"/>
        <v>43376</v>
      </c>
      <c r="I133" s="56" t="s">
        <v>84</v>
      </c>
      <c r="J133" s="51">
        <v>0.29166666666666669</v>
      </c>
      <c r="K133" s="51">
        <v>0.33333333333333331</v>
      </c>
      <c r="L133" s="52">
        <f t="shared" si="11"/>
        <v>0</v>
      </c>
      <c r="M133" s="53">
        <f t="shared" si="12"/>
        <v>43382</v>
      </c>
      <c r="N133" s="54" t="s">
        <v>85</v>
      </c>
      <c r="O133" s="55">
        <v>0.29166666666666669</v>
      </c>
      <c r="P133" s="55">
        <v>0.33333333333333331</v>
      </c>
      <c r="Q133" s="52">
        <f t="shared" si="13"/>
        <v>4.166666666666663E-2</v>
      </c>
      <c r="R133" s="56">
        <f t="shared" si="14"/>
        <v>43390</v>
      </c>
      <c r="S133" s="56" t="s">
        <v>85</v>
      </c>
      <c r="T133" s="51">
        <v>0.29166666666666669</v>
      </c>
      <c r="U133" s="51">
        <v>0.33333333333333331</v>
      </c>
      <c r="V133" s="52">
        <f t="shared" si="15"/>
        <v>4.166666666666663E-2</v>
      </c>
      <c r="W133" s="57">
        <f t="shared" si="16"/>
        <v>0.12499999999999989</v>
      </c>
    </row>
    <row r="134" spans="3:23" x14ac:dyDescent="0.25">
      <c r="C134" s="67" t="s">
        <v>280</v>
      </c>
      <c r="D134" s="58">
        <v>43376</v>
      </c>
      <c r="E134" s="59">
        <v>0.29166666666666669</v>
      </c>
      <c r="F134" s="59">
        <v>0.33333333333333331</v>
      </c>
      <c r="G134" s="60">
        <f t="shared" si="9"/>
        <v>4.166666666666663E-2</v>
      </c>
      <c r="H134" s="61">
        <f t="shared" si="10"/>
        <v>43377</v>
      </c>
      <c r="I134" s="61" t="s">
        <v>84</v>
      </c>
      <c r="J134" s="59">
        <v>0.29166666666666669</v>
      </c>
      <c r="K134" s="59">
        <v>0.33333333333333331</v>
      </c>
      <c r="L134" s="60">
        <f t="shared" si="11"/>
        <v>0</v>
      </c>
      <c r="M134" s="62">
        <f t="shared" si="12"/>
        <v>43383</v>
      </c>
      <c r="N134" s="63" t="s">
        <v>85</v>
      </c>
      <c r="O134" s="64">
        <v>0.29166666666666669</v>
      </c>
      <c r="P134" s="64">
        <v>0.33333333333333331</v>
      </c>
      <c r="Q134" s="60">
        <f t="shared" si="13"/>
        <v>4.166666666666663E-2</v>
      </c>
      <c r="R134" s="61">
        <f t="shared" si="14"/>
        <v>43391</v>
      </c>
      <c r="S134" s="61" t="s">
        <v>85</v>
      </c>
      <c r="T134" s="59">
        <v>0.29166666666666669</v>
      </c>
      <c r="U134" s="59">
        <v>0.33333333333333331</v>
      </c>
      <c r="V134" s="60">
        <f t="shared" si="15"/>
        <v>4.166666666666663E-2</v>
      </c>
      <c r="W134" s="65">
        <f t="shared" si="16"/>
        <v>0.12499999999999989</v>
      </c>
    </row>
    <row r="138" spans="3:23" ht="15.75" thickBot="1" x14ac:dyDescent="0.3"/>
    <row r="139" spans="3:23" ht="15.75" thickBot="1" x14ac:dyDescent="0.3">
      <c r="D139" s="103" t="s">
        <v>86</v>
      </c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5"/>
    </row>
    <row r="140" spans="3:23" x14ac:dyDescent="0.25"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6"/>
    </row>
    <row r="141" spans="3:23" x14ac:dyDescent="0.25">
      <c r="D141" s="9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9"/>
    </row>
    <row r="142" spans="3:23" x14ac:dyDescent="0.25">
      <c r="D142" s="9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</row>
    <row r="143" spans="3:23" x14ac:dyDescent="0.25">
      <c r="D143" s="9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</row>
    <row r="144" spans="3:23" ht="15.75" thickBot="1" x14ac:dyDescent="0.3">
      <c r="D144" s="10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2"/>
    </row>
  </sheetData>
  <sheetProtection algorithmName="SHA-512" hashValue="RHJTrTFt9/43rBJpS+hCsqK7uMWuMBbZOGeFX+40fadqXOf1BTKX/zqa0hgEnWvvq7SscLOhdtmL6FshV2yhVw==" saltValue="4pS7+244E7dUs2Os9TCmMQ==" spinCount="100000" sheet="1" objects="1" scenarios="1" selectLockedCells="1"/>
  <mergeCells count="2">
    <mergeCell ref="D139:R139"/>
    <mergeCell ref="D140:R144"/>
  </mergeCells>
  <phoneticPr fontId="19" type="noConversion"/>
  <dataValidations count="1">
    <dataValidation type="list" allowBlank="1" showInputMessage="1" showErrorMessage="1" sqref="I7:I134 S7:S134 N7:N134" xr:uid="{2237E405-A008-4127-A821-8599CA1C60DF}">
      <formula1>"Sim, Não"</formula1>
    </dataValidation>
  </dataValidations>
  <hyperlinks>
    <hyperlink ref="A7:B7" location="'D1'!B7" display="'D1'!B7" xr:uid="{937D54D2-7834-42D7-83D7-F23EF7815E90}"/>
    <hyperlink ref="A8:B8" location="'D2'!B8" display="'D2'!B8" xr:uid="{082A7C20-9323-444C-97DE-3A5538E9C1C4}"/>
    <hyperlink ref="A9:B9" location="'D1'!B7" display="'D1'!B7" xr:uid="{C300D7C1-3B7B-416E-A3E6-56431F799C2D}"/>
    <hyperlink ref="A11:B11" location="'D2'!B8" display="'D2'!B8" xr:uid="{BA7615EE-6301-4739-BE2D-6A5EF0DF9A7B}"/>
    <hyperlink ref="A10:B10" location="'D2'!B8" display="'D2'!B8" xr:uid="{FDD6029A-6C9B-42DF-9C40-71475C201FAD}"/>
    <hyperlink ref="A12:B12" location="'D1'!B7" display="'D1'!B7" xr:uid="{779E7885-DE5D-43FC-9F0D-C3122433BE90}"/>
    <hyperlink ref="B7" location="'Língua Portuguesa'!A1" display="'Língua Portuguesa'!A1" xr:uid="{EFA40AC5-8E4E-4370-9A45-6B8145A3B908}"/>
    <hyperlink ref="B8" location="'Racicínio Lógico-Matemático'!A1" display="'Racicínio Lógico-Matemático'!A1" xr:uid="{1C4444BF-CE13-4A39-908E-14E4757AA6CC}"/>
    <hyperlink ref="B9" location="'Noções de Informática '!A1" display="'Noções de Informática '!A1" xr:uid="{B2C7EF78-F38C-4735-9AB8-07CB191EAC54}"/>
    <hyperlink ref="B10" location="'Legislação Aplicada à EBSERH'!A1" display="'Legislação Aplicada à EBSERH'!A1" xr:uid="{2052E924-B82C-40B4-8B36-8AAA130C3841}"/>
    <hyperlink ref="B11" location="'Legislação Aplicada ao Sus '!A1" display="'Legislação Aplicada ao Sus '!A1" xr:uid="{DD7CBEB4-5D16-406E-84CF-C90564A36CAC}"/>
    <hyperlink ref="B12" location="'Conhecimentos Específicos '!A1" display="'Conhecimentos Específicos '!A1" xr:uid="{C7510E0D-0EFF-4B2C-81F3-74567FF269E6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workbookViewId="0">
      <selection activeCell="F16" sqref="F16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42"/>
      <c r="B1" s="42"/>
      <c r="C1" s="42"/>
      <c r="D1" s="42"/>
      <c r="E1" s="42"/>
      <c r="F1" s="42"/>
      <c r="G1" s="42"/>
      <c r="H1" s="42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x14ac:dyDescent="0.25">
      <c r="A3" s="42"/>
      <c r="B3" s="42"/>
      <c r="C3" s="42"/>
      <c r="D3" s="42"/>
      <c r="E3" s="42"/>
      <c r="F3" s="42"/>
      <c r="G3" s="42"/>
      <c r="H3" s="42"/>
    </row>
    <row r="4" spans="1:8" x14ac:dyDescent="0.25"/>
    <row r="5" spans="1:8" x14ac:dyDescent="0.25"/>
    <row r="6" spans="1:8" ht="23.25" x14ac:dyDescent="0.35">
      <c r="A6" s="20" t="s">
        <v>144</v>
      </c>
      <c r="B6" s="21"/>
    </row>
    <row r="7" spans="1:8" x14ac:dyDescent="0.25">
      <c r="A7" s="16" t="s">
        <v>10</v>
      </c>
      <c r="B7" s="17" t="s">
        <v>145</v>
      </c>
    </row>
    <row r="8" spans="1:8" x14ac:dyDescent="0.25">
      <c r="A8" s="16" t="s">
        <v>11</v>
      </c>
      <c r="B8" s="75">
        <v>43775</v>
      </c>
    </row>
    <row r="9" spans="1:8" x14ac:dyDescent="0.25">
      <c r="A9" s="16" t="s">
        <v>12</v>
      </c>
      <c r="B9" s="17" t="s">
        <v>146</v>
      </c>
    </row>
    <row r="10" spans="1:8" x14ac:dyDescent="0.25">
      <c r="A10" s="16" t="s">
        <v>13</v>
      </c>
      <c r="B10" s="18"/>
    </row>
    <row r="11" spans="1:8" x14ac:dyDescent="0.25">
      <c r="A11" s="16" t="s">
        <v>14</v>
      </c>
      <c r="B11" s="17" t="s">
        <v>147</v>
      </c>
    </row>
    <row r="12" spans="1:8" x14ac:dyDescent="0.25">
      <c r="A12" s="16" t="s">
        <v>15</v>
      </c>
      <c r="B12" s="17" t="s">
        <v>151</v>
      </c>
    </row>
    <row r="13" spans="1:8" x14ac:dyDescent="0.25">
      <c r="A13" s="16" t="s">
        <v>16</v>
      </c>
      <c r="B13" s="17" t="s">
        <v>148</v>
      </c>
    </row>
    <row r="14" spans="1:8" x14ac:dyDescent="0.25">
      <c r="A14" s="16" t="s">
        <v>17</v>
      </c>
      <c r="B14" s="17">
        <v>804</v>
      </c>
    </row>
    <row r="15" spans="1:8" x14ac:dyDescent="0.25">
      <c r="A15" s="16" t="s">
        <v>18</v>
      </c>
      <c r="B15" s="17" t="s">
        <v>150</v>
      </c>
    </row>
    <row r="16" spans="1:8" x14ac:dyDescent="0.25">
      <c r="A16" s="16" t="s">
        <v>19</v>
      </c>
      <c r="B16" s="17" t="s">
        <v>152</v>
      </c>
    </row>
    <row r="17" spans="1:2" x14ac:dyDescent="0.25">
      <c r="A17" s="16" t="s">
        <v>20</v>
      </c>
      <c r="B17" s="17" t="s">
        <v>149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</sheetData>
  <sheetProtection algorithmName="SHA-512" hashValue="MP+Krp342WfwFVgTQmEepriNQQnJjkaaaMk057eQ3r7vf9FYEGslquVb4BEGFnfG3F3wGAcNPWrwZnzr4YYuUw==" saltValue="Lj2mUXr9KxLCuXLSY2IQYA==" spinCount="100000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showGridLines="0" workbookViewId="0">
      <selection activeCell="B10" sqref="B10"/>
    </sheetView>
  </sheetViews>
  <sheetFormatPr defaultColWidth="0" defaultRowHeight="15" zeroHeight="1" x14ac:dyDescent="0.25"/>
  <cols>
    <col min="1" max="1" width="3.140625" style="47" bestFit="1" customWidth="1"/>
    <col min="2" max="2" width="51" style="47" bestFit="1" customWidth="1"/>
    <col min="3" max="3" width="11.5703125" style="47" bestFit="1" customWidth="1"/>
    <col min="4" max="4" width="5.140625" style="47" bestFit="1" customWidth="1"/>
    <col min="5" max="5" width="13.5703125" style="47" bestFit="1" customWidth="1"/>
    <col min="6" max="6" width="14.5703125" style="47" bestFit="1" customWidth="1"/>
    <col min="7" max="7" width="15" style="47" bestFit="1" customWidth="1"/>
    <col min="8" max="8" width="13.42578125" style="47" bestFit="1" customWidth="1"/>
    <col min="9" max="9" width="3.28515625" style="47" customWidth="1"/>
    <col min="10" max="16384" width="9.140625" style="46" hidden="1"/>
  </cols>
  <sheetData>
    <row r="1" spans="1:9" s="42" customFormat="1" x14ac:dyDescent="0.25"/>
    <row r="2" spans="1:9" s="42" customFormat="1" x14ac:dyDescent="0.25"/>
    <row r="3" spans="1:9" customFormat="1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9" customFormat="1" x14ac:dyDescent="0.25"/>
    <row r="5" spans="1:9" customFormat="1" x14ac:dyDescent="0.25"/>
    <row r="6" spans="1:9" customFormat="1" ht="18.75" x14ac:dyDescent="0.25">
      <c r="B6" s="3" t="s">
        <v>9</v>
      </c>
      <c r="C6" s="4">
        <f>'Quadro de horários'!K5</f>
        <v>0.91666666666666674</v>
      </c>
      <c r="E6" s="45"/>
    </row>
    <row r="7" spans="1:9" customFormat="1" x14ac:dyDescent="0.25">
      <c r="F7" s="15">
        <f>SUM(F10:F22)</f>
        <v>48</v>
      </c>
    </row>
    <row r="8" spans="1:9" customFormat="1" x14ac:dyDescent="0.25">
      <c r="A8" s="85" t="s">
        <v>0</v>
      </c>
      <c r="B8" s="83" t="s">
        <v>1</v>
      </c>
      <c r="C8" s="83" t="s">
        <v>2</v>
      </c>
      <c r="D8" s="83" t="s">
        <v>3</v>
      </c>
      <c r="E8" s="83" t="s">
        <v>4</v>
      </c>
      <c r="F8" s="83" t="s">
        <v>5</v>
      </c>
      <c r="G8" s="83" t="s">
        <v>6</v>
      </c>
      <c r="H8" s="1" t="s">
        <v>7</v>
      </c>
    </row>
    <row r="9" spans="1:9" customFormat="1" x14ac:dyDescent="0.25">
      <c r="A9" s="86"/>
      <c r="B9" s="84"/>
      <c r="C9" s="84"/>
      <c r="D9" s="84"/>
      <c r="E9" s="84"/>
      <c r="F9" s="84"/>
      <c r="G9" s="84"/>
      <c r="H9" s="5">
        <f>SUM(H10:H1048576)</f>
        <v>0.49999999999999994</v>
      </c>
    </row>
    <row r="10" spans="1:9" customFormat="1" ht="15.75" x14ac:dyDescent="0.25">
      <c r="A10" s="6">
        <v>1</v>
      </c>
      <c r="B10" s="69" t="s">
        <v>87</v>
      </c>
      <c r="C10" s="70" t="s">
        <v>8</v>
      </c>
      <c r="D10" s="71">
        <v>1</v>
      </c>
      <c r="E10" s="72">
        <v>8</v>
      </c>
      <c r="F10" s="71">
        <f>E10*D10</f>
        <v>8</v>
      </c>
      <c r="G10" s="73">
        <v>0.95833333333333337</v>
      </c>
      <c r="H10" s="74">
        <v>8.3333333333333329E-2</v>
      </c>
    </row>
    <row r="11" spans="1:9" customFormat="1" ht="15.75" x14ac:dyDescent="0.25">
      <c r="A11" s="6">
        <v>2</v>
      </c>
      <c r="B11" s="69" t="s">
        <v>88</v>
      </c>
      <c r="C11" s="70" t="s">
        <v>8</v>
      </c>
      <c r="D11" s="71">
        <v>1</v>
      </c>
      <c r="E11" s="72">
        <v>8</v>
      </c>
      <c r="F11" s="71">
        <f t="shared" ref="F11:F15" si="0">E11*D11</f>
        <v>8</v>
      </c>
      <c r="G11" s="73">
        <v>0.95833333333333337</v>
      </c>
      <c r="H11" s="74">
        <v>8.3333333333333329E-2</v>
      </c>
    </row>
    <row r="12" spans="1:9" customFormat="1" ht="15.75" x14ac:dyDescent="0.25">
      <c r="A12" s="6">
        <v>3</v>
      </c>
      <c r="B12" s="69" t="s">
        <v>89</v>
      </c>
      <c r="C12" s="70" t="s">
        <v>8</v>
      </c>
      <c r="D12" s="71">
        <v>1</v>
      </c>
      <c r="E12" s="72">
        <v>8</v>
      </c>
      <c r="F12" s="71">
        <f t="shared" si="0"/>
        <v>8</v>
      </c>
      <c r="G12" s="73">
        <v>0.95833333333333337</v>
      </c>
      <c r="H12" s="74">
        <v>8.3333333333333329E-2</v>
      </c>
    </row>
    <row r="13" spans="1:9" customFormat="1" ht="15.75" x14ac:dyDescent="0.25">
      <c r="A13" s="6">
        <v>4</v>
      </c>
      <c r="B13" s="69" t="s">
        <v>90</v>
      </c>
      <c r="C13" s="70" t="s">
        <v>8</v>
      </c>
      <c r="D13" s="71">
        <v>1</v>
      </c>
      <c r="E13" s="72">
        <v>8</v>
      </c>
      <c r="F13" s="71">
        <f t="shared" si="0"/>
        <v>8</v>
      </c>
      <c r="G13" s="73">
        <v>0.95833333333333337</v>
      </c>
      <c r="H13" s="74">
        <v>8.3333333333333329E-2</v>
      </c>
    </row>
    <row r="14" spans="1:9" customFormat="1" ht="15.75" x14ac:dyDescent="0.25">
      <c r="A14" s="6">
        <v>5</v>
      </c>
      <c r="B14" s="69" t="s">
        <v>91</v>
      </c>
      <c r="C14" s="70" t="s">
        <v>8</v>
      </c>
      <c r="D14" s="71">
        <v>1</v>
      </c>
      <c r="E14" s="72">
        <v>8</v>
      </c>
      <c r="F14" s="71">
        <f t="shared" si="0"/>
        <v>8</v>
      </c>
      <c r="G14" s="73">
        <v>0.95833333333333337</v>
      </c>
      <c r="H14" s="74">
        <v>8.3333333333333329E-2</v>
      </c>
    </row>
    <row r="15" spans="1:9" customFormat="1" ht="15.75" x14ac:dyDescent="0.25">
      <c r="A15" s="6">
        <v>6</v>
      </c>
      <c r="B15" s="69" t="s">
        <v>92</v>
      </c>
      <c r="C15" s="70" t="s">
        <v>93</v>
      </c>
      <c r="D15" s="71">
        <v>1</v>
      </c>
      <c r="E15" s="72">
        <v>8</v>
      </c>
      <c r="F15" s="71">
        <f t="shared" si="0"/>
        <v>8</v>
      </c>
      <c r="G15" s="73">
        <v>0.95833333333333337</v>
      </c>
      <c r="H15" s="74">
        <v>8.3333333333333329E-2</v>
      </c>
    </row>
    <row r="16" spans="1:9" customFormat="1" ht="15.75" x14ac:dyDescent="0.25">
      <c r="A16" s="6"/>
      <c r="B16" s="12"/>
      <c r="C16" s="7"/>
      <c r="D16" s="8"/>
      <c r="E16" s="9"/>
      <c r="F16" s="8"/>
      <c r="G16" s="10"/>
      <c r="H16" s="11"/>
    </row>
    <row r="17" spans="1:9" customFormat="1" ht="15.75" x14ac:dyDescent="0.25">
      <c r="A17" s="6"/>
      <c r="B17" s="13"/>
      <c r="C17" s="7"/>
      <c r="D17" s="8"/>
      <c r="E17" s="9"/>
      <c r="F17" s="8"/>
      <c r="G17" s="10"/>
      <c r="H17" s="11"/>
    </row>
    <row r="18" spans="1:9" customFormat="1" ht="15.75" x14ac:dyDescent="0.25">
      <c r="A18" s="6"/>
      <c r="B18" s="13"/>
      <c r="C18" s="7"/>
      <c r="D18" s="8"/>
      <c r="E18" s="9"/>
      <c r="F18" s="8"/>
      <c r="G18" s="10"/>
      <c r="H18" s="11"/>
    </row>
    <row r="19" spans="1:9" customFormat="1" ht="15.75" x14ac:dyDescent="0.25">
      <c r="A19" s="6"/>
      <c r="B19" s="13"/>
      <c r="C19" s="7"/>
      <c r="D19" s="8"/>
      <c r="E19" s="9"/>
      <c r="F19" s="8"/>
      <c r="G19" s="10"/>
      <c r="H19" s="11"/>
    </row>
    <row r="20" spans="1:9" customFormat="1" ht="15.75" x14ac:dyDescent="0.25">
      <c r="A20" s="13"/>
      <c r="B20" s="13"/>
      <c r="C20" s="13"/>
      <c r="D20" s="13"/>
      <c r="E20" s="14"/>
      <c r="F20" s="8"/>
      <c r="G20" s="10"/>
      <c r="H20" s="11"/>
    </row>
    <row r="21" spans="1:9" customFormat="1" ht="15.75" x14ac:dyDescent="0.25">
      <c r="A21" s="13"/>
      <c r="B21" s="13"/>
      <c r="C21" s="13"/>
      <c r="D21" s="13"/>
      <c r="E21" s="14"/>
      <c r="F21" s="8"/>
      <c r="G21" s="10"/>
      <c r="H21" s="11"/>
    </row>
    <row r="22" spans="1:9" customFormat="1" ht="15.75" x14ac:dyDescent="0.25">
      <c r="A22" s="13"/>
      <c r="B22" s="13"/>
      <c r="C22" s="13"/>
      <c r="D22" s="13"/>
      <c r="E22" s="14"/>
      <c r="F22" s="8"/>
      <c r="G22" s="10"/>
      <c r="H22" s="11"/>
    </row>
    <row r="23" spans="1:9" customFormat="1" ht="3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5"/>
    <row r="25" spans="1:9" x14ac:dyDescent="0.25"/>
    <row r="26" spans="1:9" x14ac:dyDescent="0.25"/>
    <row r="27" spans="1:9" x14ac:dyDescent="0.25"/>
    <row r="28" spans="1:9" x14ac:dyDescent="0.25"/>
    <row r="29" spans="1:9" x14ac:dyDescent="0.25"/>
    <row r="30" spans="1:9" x14ac:dyDescent="0.25"/>
    <row r="31" spans="1:9" x14ac:dyDescent="0.25"/>
    <row r="32" spans="1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algorithmName="SHA-512" hashValue="3VZmqilE7ZkG4lJ9+DmdG2rYOkIXMCoYhDUGTdKjROaFyC73TDZTtKNireBSBw7FrHJQW7xfUTvJ7PjlUOmA/Q==" saltValue="ekuxD+9yUCrKUpPGG4AVlw==" spinCount="100000" sheet="1" objects="1" scenarios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showGridLines="0" topLeftCell="A4" workbookViewId="0">
      <selection activeCell="F16" sqref="F16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1" ht="15" customHeight="1" x14ac:dyDescent="0.25">
      <c r="A5" s="92" t="s">
        <v>21</v>
      </c>
      <c r="B5" s="92"/>
      <c r="C5" s="87">
        <f t="shared" ref="C5:I5" si="0">COUNTIF(C9:C96,"Estudar")*$A$7</f>
        <v>2.0833333333333332E-2</v>
      </c>
      <c r="D5" s="87">
        <f t="shared" si="0"/>
        <v>0.1875</v>
      </c>
      <c r="E5" s="87">
        <f t="shared" si="0"/>
        <v>0.125</v>
      </c>
      <c r="F5" s="87">
        <f t="shared" si="0"/>
        <v>0.1875</v>
      </c>
      <c r="G5" s="87">
        <f t="shared" si="0"/>
        <v>8.3333333333333329E-2</v>
      </c>
      <c r="H5" s="87">
        <f t="shared" si="0"/>
        <v>0.29166666666666663</v>
      </c>
      <c r="I5" s="87">
        <f t="shared" si="0"/>
        <v>2.0833333333333332E-2</v>
      </c>
      <c r="J5" s="91" t="s">
        <v>69</v>
      </c>
      <c r="K5" s="87">
        <f>SUM(C5:I5)</f>
        <v>0.91666666666666674</v>
      </c>
    </row>
    <row r="6" spans="1:11" ht="15" customHeight="1" x14ac:dyDescent="0.25">
      <c r="A6" s="93"/>
      <c r="B6" s="93"/>
      <c r="C6" s="88"/>
      <c r="D6" s="88"/>
      <c r="E6" s="88"/>
      <c r="F6" s="88"/>
      <c r="G6" s="88"/>
      <c r="H6" s="88"/>
      <c r="I6" s="88"/>
      <c r="J6" s="91"/>
      <c r="K6" s="88"/>
    </row>
    <row r="7" spans="1:11" x14ac:dyDescent="0.25">
      <c r="A7" s="28">
        <v>2.0833333333333332E-2</v>
      </c>
      <c r="B7" s="22"/>
      <c r="C7" s="23"/>
      <c r="D7" s="24"/>
      <c r="E7" s="24"/>
      <c r="F7" s="24"/>
      <c r="G7" s="24"/>
      <c r="H7" s="24"/>
      <c r="I7" s="24"/>
    </row>
    <row r="8" spans="1:11" x14ac:dyDescent="0.25">
      <c r="A8" s="89" t="s">
        <v>22</v>
      </c>
      <c r="B8" s="90"/>
      <c r="C8" s="25" t="s">
        <v>23</v>
      </c>
      <c r="D8" s="25" t="s">
        <v>24</v>
      </c>
      <c r="E8" s="25" t="s">
        <v>25</v>
      </c>
      <c r="F8" s="25" t="s">
        <v>26</v>
      </c>
      <c r="G8" s="25" t="s">
        <v>27</v>
      </c>
      <c r="H8" s="25" t="s">
        <v>28</v>
      </c>
      <c r="I8" s="26" t="s">
        <v>29</v>
      </c>
    </row>
    <row r="9" spans="1:11" x14ac:dyDescent="0.25">
      <c r="A9" s="27" t="s">
        <v>30</v>
      </c>
      <c r="B9" s="27" t="s">
        <v>31</v>
      </c>
      <c r="C9" s="76" t="s">
        <v>35</v>
      </c>
      <c r="D9" s="76"/>
      <c r="E9" s="76"/>
      <c r="F9" s="76"/>
      <c r="G9" s="77"/>
      <c r="H9" s="76"/>
      <c r="I9" s="76"/>
    </row>
    <row r="10" spans="1:11" x14ac:dyDescent="0.25">
      <c r="A10" s="27" t="s">
        <v>31</v>
      </c>
      <c r="B10" s="27" t="s">
        <v>32</v>
      </c>
      <c r="C10" s="76"/>
      <c r="D10" s="76"/>
      <c r="E10" s="76" t="s">
        <v>33</v>
      </c>
      <c r="F10" s="76"/>
      <c r="G10" s="76"/>
      <c r="H10" s="76"/>
      <c r="I10" s="76"/>
    </row>
    <row r="11" spans="1:11" x14ac:dyDescent="0.25">
      <c r="A11" s="27" t="s">
        <v>32</v>
      </c>
      <c r="B11" s="27" t="s">
        <v>34</v>
      </c>
      <c r="C11" s="76"/>
      <c r="D11" s="76" t="s">
        <v>33</v>
      </c>
      <c r="E11" s="76" t="s">
        <v>33</v>
      </c>
      <c r="F11" s="76" t="s">
        <v>33</v>
      </c>
      <c r="G11" s="76" t="s">
        <v>33</v>
      </c>
      <c r="H11" s="76" t="s">
        <v>33</v>
      </c>
      <c r="I11" s="76"/>
    </row>
    <row r="12" spans="1:11" x14ac:dyDescent="0.25">
      <c r="A12" s="27" t="s">
        <v>34</v>
      </c>
      <c r="B12" s="27" t="s">
        <v>36</v>
      </c>
      <c r="C12" s="76"/>
      <c r="D12" s="76" t="s">
        <v>33</v>
      </c>
      <c r="E12" s="76" t="s">
        <v>33</v>
      </c>
      <c r="F12" s="76" t="s">
        <v>33</v>
      </c>
      <c r="G12" s="76" t="s">
        <v>33</v>
      </c>
      <c r="H12" s="76" t="s">
        <v>33</v>
      </c>
      <c r="I12" s="76"/>
    </row>
    <row r="13" spans="1:11" x14ac:dyDescent="0.25">
      <c r="A13" s="27" t="s">
        <v>36</v>
      </c>
      <c r="B13" s="27" t="s">
        <v>37</v>
      </c>
      <c r="C13" s="76"/>
      <c r="D13" s="76" t="s">
        <v>33</v>
      </c>
      <c r="E13" s="76"/>
      <c r="F13" s="76" t="s">
        <v>33</v>
      </c>
      <c r="G13" s="76" t="s">
        <v>33</v>
      </c>
      <c r="H13" s="76" t="s">
        <v>33</v>
      </c>
      <c r="I13" s="76"/>
    </row>
    <row r="14" spans="1:11" x14ac:dyDescent="0.25">
      <c r="A14" s="27" t="s">
        <v>37</v>
      </c>
      <c r="B14" s="27" t="s">
        <v>38</v>
      </c>
      <c r="C14" s="76"/>
      <c r="D14" s="76" t="s">
        <v>33</v>
      </c>
      <c r="E14" s="78"/>
      <c r="F14" s="76" t="s">
        <v>33</v>
      </c>
      <c r="G14" s="76" t="s">
        <v>33</v>
      </c>
      <c r="H14" s="76" t="s">
        <v>33</v>
      </c>
      <c r="I14" s="76" t="s">
        <v>33</v>
      </c>
    </row>
    <row r="15" spans="1:11" x14ac:dyDescent="0.25">
      <c r="A15" s="27" t="s">
        <v>38</v>
      </c>
      <c r="B15" s="27" t="s">
        <v>39</v>
      </c>
      <c r="C15" s="76"/>
      <c r="D15" s="78"/>
      <c r="E15" s="76"/>
      <c r="F15" s="78"/>
      <c r="G15" s="78"/>
      <c r="H15" s="76"/>
      <c r="I15" s="76"/>
    </row>
    <row r="16" spans="1:11" x14ac:dyDescent="0.25">
      <c r="A16" s="27" t="s">
        <v>39</v>
      </c>
      <c r="B16" s="27" t="s">
        <v>40</v>
      </c>
      <c r="C16" s="76"/>
      <c r="D16" s="78"/>
      <c r="E16" s="78"/>
      <c r="F16" s="78"/>
      <c r="G16" s="78"/>
      <c r="H16" s="76"/>
      <c r="I16" s="76"/>
    </row>
    <row r="17" spans="1:9" x14ac:dyDescent="0.25">
      <c r="A17" s="27" t="s">
        <v>40</v>
      </c>
      <c r="B17" s="27" t="s">
        <v>41</v>
      </c>
      <c r="C17" s="76"/>
      <c r="D17" s="78"/>
      <c r="E17" s="78"/>
      <c r="F17" s="78"/>
      <c r="G17" s="78"/>
      <c r="H17" s="76"/>
      <c r="I17" s="76"/>
    </row>
    <row r="18" spans="1:9" x14ac:dyDescent="0.25">
      <c r="A18" s="27" t="s">
        <v>41</v>
      </c>
      <c r="B18" s="27" t="s">
        <v>42</v>
      </c>
      <c r="C18" s="76"/>
      <c r="D18" s="78"/>
      <c r="E18" s="78"/>
      <c r="F18" s="78"/>
      <c r="G18" s="78"/>
      <c r="H18" s="76"/>
      <c r="I18" s="76"/>
    </row>
    <row r="19" spans="1:9" x14ac:dyDescent="0.25">
      <c r="A19" s="27" t="s">
        <v>42</v>
      </c>
      <c r="B19" s="27" t="s">
        <v>43</v>
      </c>
      <c r="C19" s="76"/>
      <c r="D19" s="76"/>
      <c r="E19" s="76"/>
      <c r="F19" s="76"/>
      <c r="G19" s="76"/>
      <c r="H19" s="76"/>
      <c r="I19" s="76"/>
    </row>
    <row r="20" spans="1:9" x14ac:dyDescent="0.25">
      <c r="A20" s="27" t="s">
        <v>43</v>
      </c>
      <c r="B20" s="27" t="s">
        <v>44</v>
      </c>
      <c r="C20" s="76"/>
      <c r="D20" s="76"/>
      <c r="E20" s="76"/>
      <c r="F20" s="76"/>
      <c r="G20" s="76"/>
      <c r="H20" s="76"/>
      <c r="I20" s="76"/>
    </row>
    <row r="21" spans="1:9" x14ac:dyDescent="0.25">
      <c r="A21" s="27" t="s">
        <v>44</v>
      </c>
      <c r="B21" s="27" t="s">
        <v>45</v>
      </c>
      <c r="C21" s="76"/>
      <c r="D21" s="76"/>
      <c r="E21" s="76"/>
      <c r="F21" s="76"/>
      <c r="G21" s="76"/>
      <c r="H21" s="79"/>
      <c r="I21" s="76"/>
    </row>
    <row r="22" spans="1:9" x14ac:dyDescent="0.25">
      <c r="A22" s="27" t="s">
        <v>45</v>
      </c>
      <c r="B22" s="27" t="s">
        <v>46</v>
      </c>
      <c r="C22" s="76"/>
      <c r="D22" s="76"/>
      <c r="E22" s="79"/>
      <c r="F22" s="76"/>
      <c r="G22" s="76"/>
      <c r="H22" s="79"/>
      <c r="I22" s="76"/>
    </row>
    <row r="23" spans="1:9" x14ac:dyDescent="0.25">
      <c r="A23" s="27" t="s">
        <v>46</v>
      </c>
      <c r="B23" s="27" t="s">
        <v>47</v>
      </c>
      <c r="C23" s="76"/>
      <c r="D23" s="76"/>
      <c r="E23" s="79"/>
      <c r="F23" s="76"/>
      <c r="G23" s="76"/>
      <c r="H23" s="79"/>
      <c r="I23" s="76"/>
    </row>
    <row r="24" spans="1:9" x14ac:dyDescent="0.25">
      <c r="A24" s="27" t="s">
        <v>47</v>
      </c>
      <c r="B24" s="27" t="s">
        <v>48</v>
      </c>
      <c r="C24" s="76"/>
      <c r="D24" s="76"/>
      <c r="E24" s="79"/>
      <c r="F24" s="76"/>
      <c r="G24" s="76"/>
      <c r="H24" s="76" t="s">
        <v>33</v>
      </c>
      <c r="I24" s="76"/>
    </row>
    <row r="25" spans="1:9" x14ac:dyDescent="0.25">
      <c r="A25" s="27" t="s">
        <v>48</v>
      </c>
      <c r="B25" s="27" t="s">
        <v>49</v>
      </c>
      <c r="C25" s="76"/>
      <c r="D25" s="79"/>
      <c r="E25" s="79"/>
      <c r="F25" s="79"/>
      <c r="G25" s="79"/>
      <c r="H25" s="76" t="s">
        <v>33</v>
      </c>
      <c r="I25" s="76"/>
    </row>
    <row r="26" spans="1:9" x14ac:dyDescent="0.25">
      <c r="A26" s="27" t="s">
        <v>49</v>
      </c>
      <c r="B26" s="27" t="s">
        <v>50</v>
      </c>
      <c r="C26" s="76"/>
      <c r="D26" s="79"/>
      <c r="E26" s="79"/>
      <c r="F26" s="79"/>
      <c r="G26" s="79"/>
      <c r="H26" s="76" t="s">
        <v>33</v>
      </c>
      <c r="I26" s="76"/>
    </row>
    <row r="27" spans="1:9" x14ac:dyDescent="0.25">
      <c r="A27" s="27" t="s">
        <v>50</v>
      </c>
      <c r="B27" s="27" t="s">
        <v>51</v>
      </c>
      <c r="C27" s="76"/>
      <c r="D27" s="79"/>
      <c r="E27" s="79"/>
      <c r="F27" s="79"/>
      <c r="G27" s="79"/>
      <c r="H27" s="76" t="s">
        <v>33</v>
      </c>
      <c r="I27" s="79"/>
    </row>
    <row r="28" spans="1:9" x14ac:dyDescent="0.25">
      <c r="A28" s="27" t="s">
        <v>51</v>
      </c>
      <c r="B28" s="27" t="s">
        <v>52</v>
      </c>
      <c r="C28" s="76"/>
      <c r="D28" s="79"/>
      <c r="E28" s="79"/>
      <c r="F28" s="79"/>
      <c r="G28" s="79"/>
      <c r="H28" s="76" t="s">
        <v>33</v>
      </c>
      <c r="I28" s="79"/>
    </row>
    <row r="29" spans="1:9" x14ac:dyDescent="0.25">
      <c r="A29" s="27" t="s">
        <v>52</v>
      </c>
      <c r="B29" s="27" t="s">
        <v>53</v>
      </c>
      <c r="C29" s="76"/>
      <c r="D29" s="79"/>
      <c r="E29" s="76"/>
      <c r="F29" s="79"/>
      <c r="G29" s="79"/>
      <c r="H29" s="76" t="s">
        <v>33</v>
      </c>
      <c r="I29" s="79"/>
    </row>
    <row r="30" spans="1:9" x14ac:dyDescent="0.25">
      <c r="A30" s="27" t="s">
        <v>53</v>
      </c>
      <c r="B30" s="27" t="s">
        <v>54</v>
      </c>
      <c r="C30" s="76"/>
      <c r="D30" s="79"/>
      <c r="E30" s="76"/>
      <c r="F30" s="79"/>
      <c r="G30" s="79"/>
      <c r="H30" s="76" t="s">
        <v>33</v>
      </c>
      <c r="I30" s="79"/>
    </row>
    <row r="31" spans="1:9" x14ac:dyDescent="0.25">
      <c r="A31" s="27" t="s">
        <v>54</v>
      </c>
      <c r="B31" s="27" t="s">
        <v>55</v>
      </c>
      <c r="C31" s="76"/>
      <c r="D31" s="79"/>
      <c r="E31" s="76"/>
      <c r="F31" s="79"/>
      <c r="G31" s="79"/>
      <c r="H31" s="76" t="s">
        <v>33</v>
      </c>
      <c r="I31" s="79"/>
    </row>
    <row r="32" spans="1:9" x14ac:dyDescent="0.25">
      <c r="A32" s="27" t="s">
        <v>55</v>
      </c>
      <c r="B32" s="27" t="s">
        <v>56</v>
      </c>
      <c r="C32" s="76"/>
      <c r="D32" s="79"/>
      <c r="E32" s="79"/>
      <c r="F32" s="79"/>
      <c r="G32" s="79"/>
      <c r="H32" s="76" t="s">
        <v>33</v>
      </c>
      <c r="I32" s="79"/>
    </row>
    <row r="33" spans="1:9" x14ac:dyDescent="0.25">
      <c r="A33" s="27" t="s">
        <v>56</v>
      </c>
      <c r="B33" s="27" t="s">
        <v>57</v>
      </c>
      <c r="C33" s="76"/>
      <c r="D33" s="79"/>
      <c r="E33" s="76" t="s">
        <v>33</v>
      </c>
      <c r="F33" s="79"/>
      <c r="G33" s="79"/>
      <c r="H33" s="76" t="s">
        <v>33</v>
      </c>
      <c r="I33" s="76"/>
    </row>
    <row r="34" spans="1:9" x14ac:dyDescent="0.25">
      <c r="A34" s="27" t="s">
        <v>57</v>
      </c>
      <c r="B34" s="27" t="s">
        <v>58</v>
      </c>
      <c r="C34" s="76"/>
      <c r="D34" s="79"/>
      <c r="E34" s="76" t="s">
        <v>33</v>
      </c>
      <c r="F34" s="79"/>
      <c r="G34" s="79"/>
      <c r="H34" s="76"/>
      <c r="I34" s="79"/>
    </row>
    <row r="35" spans="1:9" x14ac:dyDescent="0.25">
      <c r="A35" s="27" t="s">
        <v>58</v>
      </c>
      <c r="B35" s="27" t="s">
        <v>59</v>
      </c>
      <c r="C35" s="76"/>
      <c r="D35" s="76" t="s">
        <v>33</v>
      </c>
      <c r="E35" s="76" t="s">
        <v>33</v>
      </c>
      <c r="F35" s="76" t="s">
        <v>33</v>
      </c>
      <c r="G35" s="76"/>
      <c r="H35" s="79"/>
      <c r="I35" s="79"/>
    </row>
    <row r="36" spans="1:9" x14ac:dyDescent="0.25">
      <c r="A36" s="27" t="s">
        <v>59</v>
      </c>
      <c r="B36" s="27" t="s">
        <v>60</v>
      </c>
      <c r="C36" s="76"/>
      <c r="D36" s="76" t="s">
        <v>33</v>
      </c>
      <c r="E36" s="76"/>
      <c r="F36" s="76" t="s">
        <v>33</v>
      </c>
      <c r="G36" s="76"/>
      <c r="H36" s="79"/>
      <c r="I36" s="79"/>
    </row>
    <row r="37" spans="1:9" x14ac:dyDescent="0.25">
      <c r="A37" s="27" t="s">
        <v>60</v>
      </c>
      <c r="B37" s="27" t="s">
        <v>61</v>
      </c>
      <c r="C37" s="76"/>
      <c r="D37" s="76" t="s">
        <v>33</v>
      </c>
      <c r="E37" s="79"/>
      <c r="F37" s="76" t="s">
        <v>33</v>
      </c>
      <c r="G37" s="76"/>
      <c r="H37" s="79"/>
      <c r="I37" s="79"/>
    </row>
    <row r="38" spans="1:9" x14ac:dyDescent="0.25">
      <c r="A38" s="27" t="s">
        <v>61</v>
      </c>
      <c r="B38" s="27" t="s">
        <v>62</v>
      </c>
      <c r="C38" s="76"/>
      <c r="D38" s="76" t="s">
        <v>33</v>
      </c>
      <c r="E38" s="79"/>
      <c r="F38" s="76" t="s">
        <v>33</v>
      </c>
      <c r="G38" s="76"/>
      <c r="H38" s="79"/>
      <c r="I38" s="79"/>
    </row>
    <row r="39" spans="1:9" x14ac:dyDescent="0.25">
      <c r="A39" s="27" t="s">
        <v>62</v>
      </c>
      <c r="B39" s="27" t="s">
        <v>63</v>
      </c>
      <c r="C39" s="76"/>
      <c r="D39" s="76" t="s">
        <v>33</v>
      </c>
      <c r="E39" s="79"/>
      <c r="F39" s="76" t="s">
        <v>33</v>
      </c>
      <c r="G39" s="76"/>
      <c r="H39" s="79"/>
      <c r="I39" s="79"/>
    </row>
    <row r="40" spans="1:9" x14ac:dyDescent="0.25">
      <c r="A40" s="27" t="s">
        <v>63</v>
      </c>
      <c r="B40" s="27" t="s">
        <v>64</v>
      </c>
      <c r="C40" s="76"/>
      <c r="D40" s="79"/>
      <c r="E40" s="76"/>
      <c r="F40" s="80"/>
      <c r="G40" s="79"/>
      <c r="H40" s="79"/>
      <c r="I40" s="79"/>
    </row>
    <row r="41" spans="1:9" x14ac:dyDescent="0.25">
      <c r="A41" s="27" t="s">
        <v>64</v>
      </c>
      <c r="B41" s="27" t="s">
        <v>65</v>
      </c>
      <c r="C41" s="76"/>
      <c r="D41" s="79"/>
      <c r="E41" s="76"/>
      <c r="F41" s="80"/>
      <c r="G41" s="79"/>
      <c r="H41" s="79"/>
      <c r="I41" s="79"/>
    </row>
    <row r="42" spans="1:9" x14ac:dyDescent="0.25">
      <c r="A42" s="27" t="s">
        <v>65</v>
      </c>
      <c r="B42" s="27" t="s">
        <v>66</v>
      </c>
      <c r="C42" s="76"/>
      <c r="D42" s="79"/>
      <c r="E42" s="76"/>
      <c r="F42" s="80"/>
      <c r="G42" s="79"/>
      <c r="H42" s="79"/>
      <c r="I42" s="79"/>
    </row>
    <row r="43" spans="1:9" x14ac:dyDescent="0.25">
      <c r="A43" s="27" t="s">
        <v>66</v>
      </c>
      <c r="B43" s="27" t="s">
        <v>67</v>
      </c>
      <c r="C43" s="76"/>
      <c r="D43" s="79"/>
      <c r="E43" s="79"/>
      <c r="F43" s="80"/>
      <c r="G43" s="79"/>
      <c r="H43" s="79"/>
      <c r="I43" s="79"/>
    </row>
    <row r="44" spans="1:9" x14ac:dyDescent="0.25">
      <c r="A44" s="27" t="s">
        <v>67</v>
      </c>
      <c r="B44" s="27" t="s">
        <v>68</v>
      </c>
      <c r="C44" s="76"/>
      <c r="D44" s="79"/>
      <c r="E44" s="79"/>
      <c r="F44" s="80"/>
      <c r="G44" s="79"/>
      <c r="H44" s="79"/>
      <c r="I44" s="79"/>
    </row>
  </sheetData>
  <sheetProtection algorithmName="SHA-512" hashValue="ChLhd4tBLOIwI3Z680GOqw0qA5dchA3fUf7/ogcSrJAYC4wwrDisDaTcxhK2LMvq4dKZGb+a720IjzKzhxJQgA==" saltValue="i8SykiWjfDmZ1qEJ5UDhAg==" spinCount="100000" sheet="1" objects="1" scenarios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 D35:D37 F35:F37">
    <cfRule type="cellIs" dxfId="35" priority="52" operator="equal">
      <formula>"Estudar"</formula>
    </cfRule>
  </conditionalFormatting>
  <conditionalFormatting sqref="C31">
    <cfRule type="cellIs" dxfId="34" priority="51" operator="equal">
      <formula>"Estudar"</formula>
    </cfRule>
  </conditionalFormatting>
  <conditionalFormatting sqref="C32">
    <cfRule type="cellIs" dxfId="33" priority="50" operator="equal">
      <formula>"Estudar"</formula>
    </cfRule>
  </conditionalFormatting>
  <conditionalFormatting sqref="C33">
    <cfRule type="cellIs" dxfId="32" priority="49" operator="equal">
      <formula>"Estudar"</formula>
    </cfRule>
  </conditionalFormatting>
  <conditionalFormatting sqref="C34">
    <cfRule type="cellIs" dxfId="31" priority="48" operator="equal">
      <formula>"Estudar"</formula>
    </cfRule>
  </conditionalFormatting>
  <conditionalFormatting sqref="C35">
    <cfRule type="cellIs" dxfId="30" priority="43" operator="equal">
      <formula>"Estudar"</formula>
    </cfRule>
  </conditionalFormatting>
  <conditionalFormatting sqref="C36">
    <cfRule type="cellIs" dxfId="29" priority="42" operator="equal">
      <formula>"Estudar"</formula>
    </cfRule>
  </conditionalFormatting>
  <conditionalFormatting sqref="C37">
    <cfRule type="cellIs" dxfId="28" priority="41" operator="equal">
      <formula>"Estudar"</formula>
    </cfRule>
  </conditionalFormatting>
  <conditionalFormatting sqref="C38">
    <cfRule type="cellIs" dxfId="27" priority="40" operator="equal">
      <formula>"Estudar"</formula>
    </cfRule>
  </conditionalFormatting>
  <conditionalFormatting sqref="C39">
    <cfRule type="cellIs" dxfId="26" priority="39" operator="equal">
      <formula>"Estudar"</formula>
    </cfRule>
  </conditionalFormatting>
  <conditionalFormatting sqref="C40">
    <cfRule type="cellIs" dxfId="25" priority="38" operator="equal">
      <formula>"Estudar"</formula>
    </cfRule>
  </conditionalFormatting>
  <conditionalFormatting sqref="C41">
    <cfRule type="cellIs" dxfId="24" priority="37" operator="equal">
      <formula>"Estudar"</formula>
    </cfRule>
  </conditionalFormatting>
  <conditionalFormatting sqref="C42">
    <cfRule type="cellIs" dxfId="23" priority="36" operator="equal">
      <formula>"Estudar"</formula>
    </cfRule>
  </conditionalFormatting>
  <conditionalFormatting sqref="C43">
    <cfRule type="cellIs" dxfId="22" priority="35" operator="equal">
      <formula>"Estudar"</formula>
    </cfRule>
  </conditionalFormatting>
  <conditionalFormatting sqref="C44">
    <cfRule type="cellIs" dxfId="21" priority="34" operator="equal">
      <formula>"Estudar"</formula>
    </cfRule>
  </conditionalFormatting>
  <conditionalFormatting sqref="E33:E34">
    <cfRule type="cellIs" dxfId="20" priority="20" operator="equal">
      <formula>"Estudar"</formula>
    </cfRule>
  </conditionalFormatting>
  <conditionalFormatting sqref="E31">
    <cfRule type="cellIs" dxfId="19" priority="32" operator="equal">
      <formula>"Estudar"</formula>
    </cfRule>
  </conditionalFormatting>
  <conditionalFormatting sqref="E40">
    <cfRule type="cellIs" dxfId="18" priority="31" operator="equal">
      <formula>"Estudar"</formula>
    </cfRule>
  </conditionalFormatting>
  <conditionalFormatting sqref="E42">
    <cfRule type="cellIs" dxfId="17" priority="30" operator="equal">
      <formula>"Estudar"</formula>
    </cfRule>
  </conditionalFormatting>
  <conditionalFormatting sqref="E41">
    <cfRule type="cellIs" dxfId="16" priority="29" operator="equal">
      <formula>"Estudar"</formula>
    </cfRule>
  </conditionalFormatting>
  <conditionalFormatting sqref="H31">
    <cfRule type="cellIs" dxfId="15" priority="28" operator="equal">
      <formula>"Estudar"</formula>
    </cfRule>
  </conditionalFormatting>
  <conditionalFormatting sqref="H32">
    <cfRule type="cellIs" dxfId="14" priority="27" operator="equal">
      <formula>"Estudar"</formula>
    </cfRule>
  </conditionalFormatting>
  <conditionalFormatting sqref="H33">
    <cfRule type="cellIs" dxfId="13" priority="26" operator="equal">
      <formula>"Estudar"</formula>
    </cfRule>
  </conditionalFormatting>
  <conditionalFormatting sqref="H34">
    <cfRule type="cellIs" dxfId="12" priority="25" operator="equal">
      <formula>"Estudar"</formula>
    </cfRule>
  </conditionalFormatting>
  <conditionalFormatting sqref="D38">
    <cfRule type="cellIs" dxfId="11" priority="22" operator="equal">
      <formula>"Estudar"</formula>
    </cfRule>
  </conditionalFormatting>
  <conditionalFormatting sqref="D39">
    <cfRule type="cellIs" dxfId="10" priority="21" operator="equal">
      <formula>"Estudar"</formula>
    </cfRule>
  </conditionalFormatting>
  <conditionalFormatting sqref="E35">
    <cfRule type="cellIs" dxfId="9" priority="15" operator="equal">
      <formula>"Estudar"</formula>
    </cfRule>
  </conditionalFormatting>
  <conditionalFormatting sqref="E36">
    <cfRule type="cellIs" dxfId="8" priority="14" operator="equal">
      <formula>"Estudar"</formula>
    </cfRule>
  </conditionalFormatting>
  <conditionalFormatting sqref="F11:F30">
    <cfRule type="cellIs" dxfId="7" priority="13" operator="equal">
      <formula>"Estudar"</formula>
    </cfRule>
  </conditionalFormatting>
  <conditionalFormatting sqref="F38">
    <cfRule type="cellIs" dxfId="6" priority="10" operator="equal">
      <formula>"Estudar"</formula>
    </cfRule>
  </conditionalFormatting>
  <conditionalFormatting sqref="F39">
    <cfRule type="cellIs" dxfId="5" priority="9" operator="equal">
      <formula>"Estudar"</formula>
    </cfRule>
  </conditionalFormatting>
  <conditionalFormatting sqref="G11:G30">
    <cfRule type="cellIs" dxfId="4" priority="8" operator="equal">
      <formula>"Estudar"</formula>
    </cfRule>
  </conditionalFormatting>
  <conditionalFormatting sqref="G35:G37">
    <cfRule type="cellIs" dxfId="3" priority="7" operator="equal">
      <formula>"Estudar"</formula>
    </cfRule>
  </conditionalFormatting>
  <conditionalFormatting sqref="G38">
    <cfRule type="cellIs" dxfId="2" priority="6" operator="equal">
      <formula>"Estudar"</formula>
    </cfRule>
  </conditionalFormatting>
  <conditionalFormatting sqref="G39">
    <cfRule type="cellIs" dxfId="1" priority="5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0"/>
  <sheetViews>
    <sheetView showGridLines="0" workbookViewId="0">
      <selection activeCell="B7" sqref="B7:B12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SUM(G7:G11)</f>
        <v>0.20833333333333315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SUM(L7:L11)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SUM(Q7:Q11)</f>
        <v>0.20833333333333315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SUM(V7:V11)</f>
        <v>0.20833333333333315</v>
      </c>
      <c r="W6" s="41">
        <f>SUM(W7:W11)</f>
        <v>0.62499999999999944</v>
      </c>
    </row>
    <row r="7" spans="1:23" ht="30" x14ac:dyDescent="0.25">
      <c r="A7" s="49">
        <v>1</v>
      </c>
      <c r="B7" s="82" t="str">
        <f>Cronograma!B10</f>
        <v>Língua Portuguesa</v>
      </c>
      <c r="C7" s="66" t="s">
        <v>94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x14ac:dyDescent="0.25">
      <c r="A8" s="48">
        <v>2</v>
      </c>
      <c r="B8" s="81" t="str">
        <f>Cronograma!B11</f>
        <v xml:space="preserve">Raciocínio Lógico </v>
      </c>
      <c r="C8" s="66" t="s">
        <v>95</v>
      </c>
      <c r="D8" s="50">
        <v>43250</v>
      </c>
      <c r="E8" s="51">
        <v>0.29166666666666669</v>
      </c>
      <c r="F8" s="51">
        <v>0.33333333333333331</v>
      </c>
      <c r="G8" s="52">
        <f t="shared" ref="G8:G17" si="1">F8-E8</f>
        <v>4.166666666666663E-2</v>
      </c>
      <c r="H8" s="56">
        <f t="shared" ref="H8:H17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17" si="3">IF(I8="sim",K8-J8,0)</f>
        <v>0</v>
      </c>
      <c r="M8" s="53">
        <f t="shared" ref="M8:M17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17" si="5">IF(N8="sim",P8-O8,0)</f>
        <v>4.166666666666663E-2</v>
      </c>
      <c r="R8" s="56">
        <f t="shared" ref="R8:R17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17" si="7">IF(S8="sim",U8-T8,0)</f>
        <v>4.166666666666663E-2</v>
      </c>
      <c r="W8" s="57">
        <f t="shared" ref="W8:W17" si="8">G8+L8+Q8+V8</f>
        <v>0.12499999999999989</v>
      </c>
    </row>
    <row r="9" spans="1:23" x14ac:dyDescent="0.25">
      <c r="A9" s="48">
        <v>3</v>
      </c>
      <c r="B9" s="81" t="str">
        <f>Cronograma!B12</f>
        <v xml:space="preserve">Noções de Informática </v>
      </c>
      <c r="C9" s="66" t="s">
        <v>96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x14ac:dyDescent="0.25">
      <c r="A10" s="48">
        <v>4</v>
      </c>
      <c r="B10" s="81" t="str">
        <f>Cronograma!B13</f>
        <v>Legislação Aplicada à EBSERH</v>
      </c>
      <c r="C10" s="66" t="s">
        <v>97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x14ac:dyDescent="0.25">
      <c r="A11" s="48">
        <v>5</v>
      </c>
      <c r="B11" s="81" t="str">
        <f>Cronograma!B14</f>
        <v xml:space="preserve">Legislação Aplicada ao Sus </v>
      </c>
      <c r="C11" s="66" t="s">
        <v>98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x14ac:dyDescent="0.25">
      <c r="A12" s="48">
        <v>6</v>
      </c>
      <c r="B12" s="81" t="str">
        <f>Cronograma!B15</f>
        <v xml:space="preserve">Conhecimentos Específicos </v>
      </c>
      <c r="C12" s="66" t="s">
        <v>99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x14ac:dyDescent="0.25">
      <c r="C13" s="66" t="s">
        <v>100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x14ac:dyDescent="0.25">
      <c r="C14" s="66" t="s">
        <v>101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6">
        <f t="shared" si="2"/>
        <v>43257</v>
      </c>
      <c r="I14" s="56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3">
        <f t="shared" si="4"/>
        <v>43263</v>
      </c>
      <c r="N14" s="54" t="s">
        <v>85</v>
      </c>
      <c r="O14" s="55">
        <v>0.29166666666666669</v>
      </c>
      <c r="P14" s="55">
        <v>0.33333333333333331</v>
      </c>
      <c r="Q14" s="52">
        <f t="shared" si="5"/>
        <v>4.166666666666663E-2</v>
      </c>
      <c r="R14" s="56">
        <f t="shared" si="6"/>
        <v>43271</v>
      </c>
      <c r="S14" s="56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x14ac:dyDescent="0.25">
      <c r="C15" s="66" t="s">
        <v>102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6">
        <f t="shared" si="2"/>
        <v>43258</v>
      </c>
      <c r="I15" s="56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3">
        <f t="shared" si="4"/>
        <v>43264</v>
      </c>
      <c r="N15" s="54" t="s">
        <v>85</v>
      </c>
      <c r="O15" s="55">
        <v>0.29166666666666669</v>
      </c>
      <c r="P15" s="55">
        <v>0.33333333333333331</v>
      </c>
      <c r="Q15" s="52">
        <f t="shared" si="5"/>
        <v>4.166666666666663E-2</v>
      </c>
      <c r="R15" s="56">
        <f t="shared" si="6"/>
        <v>43272</v>
      </c>
      <c r="S15" s="56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x14ac:dyDescent="0.25">
      <c r="C16" s="66" t="s">
        <v>103</v>
      </c>
      <c r="D16" s="50">
        <v>43258</v>
      </c>
      <c r="E16" s="51">
        <v>0.29166666666666669</v>
      </c>
      <c r="F16" s="51">
        <v>0.33333333333333331</v>
      </c>
      <c r="G16" s="52">
        <f t="shared" si="1"/>
        <v>4.166666666666663E-2</v>
      </c>
      <c r="H16" s="56">
        <f t="shared" si="2"/>
        <v>43259</v>
      </c>
      <c r="I16" s="56" t="s">
        <v>84</v>
      </c>
      <c r="J16" s="51">
        <v>0.29166666666666669</v>
      </c>
      <c r="K16" s="51">
        <v>0.33333333333333331</v>
      </c>
      <c r="L16" s="52">
        <f t="shared" si="3"/>
        <v>0</v>
      </c>
      <c r="M16" s="53">
        <f t="shared" si="4"/>
        <v>43265</v>
      </c>
      <c r="N16" s="54" t="s">
        <v>85</v>
      </c>
      <c r="O16" s="55">
        <v>0.29166666666666669</v>
      </c>
      <c r="P16" s="55">
        <v>0.33333333333333331</v>
      </c>
      <c r="Q16" s="52">
        <f t="shared" si="5"/>
        <v>4.166666666666663E-2</v>
      </c>
      <c r="R16" s="56">
        <f t="shared" si="6"/>
        <v>43273</v>
      </c>
      <c r="S16" s="56" t="s">
        <v>85</v>
      </c>
      <c r="T16" s="51">
        <v>0.29166666666666669</v>
      </c>
      <c r="U16" s="51">
        <v>0.33333333333333331</v>
      </c>
      <c r="V16" s="52">
        <f t="shared" si="7"/>
        <v>4.166666666666663E-2</v>
      </c>
      <c r="W16" s="57">
        <f t="shared" si="8"/>
        <v>0.12499999999999989</v>
      </c>
    </row>
    <row r="17" spans="3:23" x14ac:dyDescent="0.25">
      <c r="C17" s="67" t="s">
        <v>104</v>
      </c>
      <c r="D17" s="58">
        <v>43259</v>
      </c>
      <c r="E17" s="59">
        <v>0.29166666666666669</v>
      </c>
      <c r="F17" s="59">
        <v>0.33333333333333331</v>
      </c>
      <c r="G17" s="60">
        <f t="shared" si="1"/>
        <v>4.166666666666663E-2</v>
      </c>
      <c r="H17" s="61">
        <f t="shared" si="2"/>
        <v>43260</v>
      </c>
      <c r="I17" s="61" t="s">
        <v>84</v>
      </c>
      <c r="J17" s="59">
        <v>0.29166666666666669</v>
      </c>
      <c r="K17" s="59">
        <v>0.33333333333333331</v>
      </c>
      <c r="L17" s="60">
        <f t="shared" si="3"/>
        <v>0</v>
      </c>
      <c r="M17" s="62">
        <f t="shared" si="4"/>
        <v>43266</v>
      </c>
      <c r="N17" s="63" t="s">
        <v>85</v>
      </c>
      <c r="O17" s="64">
        <v>0.29166666666666669</v>
      </c>
      <c r="P17" s="64">
        <v>0.33333333333333331</v>
      </c>
      <c r="Q17" s="60">
        <f t="shared" si="5"/>
        <v>4.166666666666663E-2</v>
      </c>
      <c r="R17" s="61">
        <f t="shared" si="6"/>
        <v>43274</v>
      </c>
      <c r="S17" s="61" t="s">
        <v>85</v>
      </c>
      <c r="T17" s="59">
        <v>0.29166666666666669</v>
      </c>
      <c r="U17" s="59">
        <v>0.33333333333333331</v>
      </c>
      <c r="V17" s="60">
        <f t="shared" si="7"/>
        <v>4.166666666666663E-2</v>
      </c>
      <c r="W17" s="65">
        <f t="shared" si="8"/>
        <v>0.12499999999999989</v>
      </c>
    </row>
    <row r="24" spans="3:23" ht="15.75" thickBot="1" x14ac:dyDescent="0.3"/>
    <row r="25" spans="3:23" ht="15.75" thickBot="1" x14ac:dyDescent="0.3">
      <c r="D25" s="103" t="s">
        <v>86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</row>
    <row r="26" spans="3:23" x14ac:dyDescent="0.25"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</row>
    <row r="27" spans="3:23" x14ac:dyDescent="0.25"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3:23" x14ac:dyDescent="0.25"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</row>
    <row r="29" spans="3:23" x14ac:dyDescent="0.25"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3:23" ht="15.75" thickBot="1" x14ac:dyDescent="0.3"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</row>
  </sheetData>
  <sheetProtection algorithmName="SHA-512" hashValue="p/G8BJq8uEkNWwM1I3P3Z4iG8N0SL6nF07oevYDV+6BWJQYuFW8Lzam1xIbGef/BBrGOwZPEK7M/JShyrnbCFA==" saltValue="CVmXQHCAxO3ojeK8ZAHK3Q==" spinCount="100000" sheet="1" objects="1" scenarios="1" selectLockedCells="1"/>
  <mergeCells count="2">
    <mergeCell ref="D26:R30"/>
    <mergeCell ref="D25:R25"/>
  </mergeCells>
  <dataValidations count="1">
    <dataValidation type="list" allowBlank="1" showInputMessage="1" showErrorMessage="1" sqref="S7:S17 N7:N17 I7:I17" xr:uid="{00000000-0002-0000-0400-000000000000}">
      <formula1>"Sim, Não"</formula1>
    </dataValidation>
  </dataValidations>
  <hyperlinks>
    <hyperlink ref="A7:B7" location="'D1'!B7" display="'D1'!B7" xr:uid="{00000000-0004-0000-0400-000008000000}"/>
    <hyperlink ref="A8:B8" location="'D2'!B8" display="'D2'!B8" xr:uid="{00000000-0004-0000-0400-000009000000}"/>
    <hyperlink ref="A9:B9" location="'D1'!B7" display="'D1'!B7" xr:uid="{3809E323-CB67-48FB-80BB-68C3C850B76B}"/>
    <hyperlink ref="A11:B11" location="'D2'!B8" display="'D2'!B8" xr:uid="{4F7D1061-6944-4DC9-9137-8DC1243A8295}"/>
    <hyperlink ref="A10:B10" location="'D2'!B8" display="'D2'!B8" xr:uid="{8D228189-C6A6-400A-9AAE-4663AD1902B9}"/>
    <hyperlink ref="A12:B12" location="'D1'!B7" display="'D1'!B7" xr:uid="{45CD22B3-CFCC-47E7-99B1-B4296DD54783}"/>
    <hyperlink ref="B7" location="'Língua Portuguesa'!A1" display="'Língua Portuguesa'!A1" xr:uid="{297C651F-B917-4A79-A497-C121D87FBDAD}"/>
    <hyperlink ref="B8" location="'Racicínio Lógico-Matemático'!A1" display="'Racicínio Lógico-Matemático'!A1" xr:uid="{6167CC4B-39C4-488C-8E72-9CF9DB8F4AE9}"/>
    <hyperlink ref="B9" location="'Noções de Informática '!A1" display="'Noções de Informática '!A1" xr:uid="{51B7DD42-72E0-4398-B74C-0151D2342E49}"/>
    <hyperlink ref="B10" location="'Legislação Aplicada à EBSERH'!A1" display="'Legislação Aplicada à EBSERH'!A1" xr:uid="{D757EE3C-ADAD-40C9-B3A3-0119A46E53B9}"/>
    <hyperlink ref="B11" location="'Legislação Aplicada ao Sus '!A1" display="'Legislação Aplicada ao Sus '!A1" xr:uid="{2F845126-94FF-4AEF-9DD3-797336FF67F2}"/>
    <hyperlink ref="B12" location="'Conhecimentos Específicos '!A1" display="'Conhecimentos Específicos '!A1" xr:uid="{026C327D-0D07-491F-BDCD-428D4E9BA4AB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0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x14ac:dyDescent="0.25">
      <c r="A7" s="48">
        <v>1</v>
      </c>
      <c r="B7" s="81" t="str">
        <f>Cronograma!B10</f>
        <v>Língua Portuguesa</v>
      </c>
      <c r="C7" s="66" t="s">
        <v>105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30" x14ac:dyDescent="0.25">
      <c r="A8" s="49">
        <v>2</v>
      </c>
      <c r="B8" s="82" t="str">
        <f>Cronograma!B11</f>
        <v xml:space="preserve">Raciocínio Lógico </v>
      </c>
      <c r="C8" s="66" t="s">
        <v>106</v>
      </c>
      <c r="D8" s="50">
        <v>43250</v>
      </c>
      <c r="E8" s="51">
        <v>0.29166666666666669</v>
      </c>
      <c r="F8" s="51">
        <v>0.33333333333333331</v>
      </c>
      <c r="G8" s="52">
        <f t="shared" ref="G8:G14" si="1">F8-E8</f>
        <v>4.166666666666663E-2</v>
      </c>
      <c r="H8" s="56">
        <f t="shared" ref="H8:H14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14" si="3">IF(I8="sim",K8-J8,0)</f>
        <v>0</v>
      </c>
      <c r="M8" s="53">
        <f t="shared" ref="M8:M14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14" si="5">IF(N8="sim",P8-O8,0)</f>
        <v>4.166666666666663E-2</v>
      </c>
      <c r="R8" s="56">
        <f t="shared" ref="R8:R14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14" si="7">IF(S8="sim",U8-T8,0)</f>
        <v>4.166666666666663E-2</v>
      </c>
      <c r="W8" s="57">
        <f t="shared" ref="W8:W14" si="8">G8+L8+Q8+V8</f>
        <v>0.12499999999999989</v>
      </c>
    </row>
    <row r="9" spans="1:23" x14ac:dyDescent="0.25">
      <c r="A9" s="48">
        <v>3</v>
      </c>
      <c r="B9" s="81" t="str">
        <f>Cronograma!B12</f>
        <v xml:space="preserve">Noções de Informática </v>
      </c>
      <c r="C9" s="66" t="s">
        <v>107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x14ac:dyDescent="0.25">
      <c r="A10" s="48">
        <v>4</v>
      </c>
      <c r="B10" s="81" t="str">
        <f>Cronograma!B13</f>
        <v>Legislação Aplicada à EBSERH</v>
      </c>
      <c r="C10" s="66" t="s">
        <v>108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x14ac:dyDescent="0.25">
      <c r="A11" s="48">
        <v>5</v>
      </c>
      <c r="B11" s="81" t="str">
        <f>Cronograma!B14</f>
        <v xml:space="preserve">Legislação Aplicada ao Sus </v>
      </c>
      <c r="C11" s="66" t="s">
        <v>109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ht="30" x14ac:dyDescent="0.25">
      <c r="A12" s="48">
        <v>6</v>
      </c>
      <c r="B12" s="81" t="str">
        <f>Cronograma!B15</f>
        <v xml:space="preserve">Conhecimentos Específicos </v>
      </c>
      <c r="C12" s="66" t="s">
        <v>110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ht="30" x14ac:dyDescent="0.25">
      <c r="C13" s="66" t="s">
        <v>111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45" x14ac:dyDescent="0.25">
      <c r="C14" s="67" t="s">
        <v>112</v>
      </c>
      <c r="D14" s="58">
        <v>43256</v>
      </c>
      <c r="E14" s="59">
        <v>0.29166666666666669</v>
      </c>
      <c r="F14" s="59">
        <v>0.33333333333333331</v>
      </c>
      <c r="G14" s="60">
        <f t="shared" si="1"/>
        <v>4.166666666666663E-2</v>
      </c>
      <c r="H14" s="61">
        <f t="shared" si="2"/>
        <v>43257</v>
      </c>
      <c r="I14" s="61" t="s">
        <v>84</v>
      </c>
      <c r="J14" s="59">
        <v>0.29166666666666669</v>
      </c>
      <c r="K14" s="59">
        <v>0.33333333333333331</v>
      </c>
      <c r="L14" s="60">
        <f t="shared" si="3"/>
        <v>0</v>
      </c>
      <c r="M14" s="62">
        <f t="shared" si="4"/>
        <v>43263</v>
      </c>
      <c r="N14" s="63" t="s">
        <v>85</v>
      </c>
      <c r="O14" s="64">
        <v>0.29166666666666669</v>
      </c>
      <c r="P14" s="64">
        <v>0.33333333333333331</v>
      </c>
      <c r="Q14" s="60">
        <f t="shared" si="5"/>
        <v>4.166666666666663E-2</v>
      </c>
      <c r="R14" s="61">
        <f t="shared" si="6"/>
        <v>43271</v>
      </c>
      <c r="S14" s="61" t="s">
        <v>85</v>
      </c>
      <c r="T14" s="59">
        <v>0.29166666666666669</v>
      </c>
      <c r="U14" s="59">
        <v>0.33333333333333331</v>
      </c>
      <c r="V14" s="60">
        <f t="shared" si="7"/>
        <v>4.166666666666663E-2</v>
      </c>
      <c r="W14" s="65">
        <f t="shared" si="8"/>
        <v>0.12499999999999989</v>
      </c>
    </row>
    <row r="24" spans="4:18" ht="15.75" thickBot="1" x14ac:dyDescent="0.3"/>
    <row r="25" spans="4:18" ht="15.75" thickBot="1" x14ac:dyDescent="0.3">
      <c r="D25" s="103" t="s">
        <v>86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</row>
    <row r="26" spans="4:18" x14ac:dyDescent="0.25"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</row>
    <row r="27" spans="4:18" x14ac:dyDescent="0.25"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4:18" x14ac:dyDescent="0.25"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</row>
    <row r="29" spans="4:18" x14ac:dyDescent="0.25"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4:18" ht="15.75" thickBot="1" x14ac:dyDescent="0.3"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</row>
  </sheetData>
  <sheetProtection algorithmName="SHA-512" hashValue="oKt9rx3qO5qDDfkBRpX2vwBEB34vCSeZLmuXlswYeDuQzZ4Bjw1WahDHJWCOXCnJqRFuuUXZJELo/Jq88H2WwQ==" saltValue="IgivugsdcBMoz5qU3vCB+w==" spinCount="100000" sheet="1" objects="1" scenarios="1" selectLockedCells="1"/>
  <mergeCells count="2">
    <mergeCell ref="D25:R25"/>
    <mergeCell ref="D26:R30"/>
  </mergeCells>
  <dataValidations disablePrompts="1" count="1">
    <dataValidation type="list" allowBlank="1" showInputMessage="1" showErrorMessage="1" sqref="N7:N14 I7:I14 S7:S14" xr:uid="{00000000-0002-0000-0500-000000000000}">
      <formula1>"Sim, Não"</formula1>
    </dataValidation>
  </dataValidations>
  <hyperlinks>
    <hyperlink ref="A7:B7" location="'D1'!B7" display="'D1'!B7" xr:uid="{53E237CC-6D1E-4555-BB26-180DE06E08D6}"/>
    <hyperlink ref="A8:B8" location="'D2'!B8" display="'D2'!B8" xr:uid="{EB48C85B-DBDC-41F5-85A3-422BA745C4A3}"/>
    <hyperlink ref="A9:B9" location="'D1'!B7" display="'D1'!B7" xr:uid="{3647BF3F-00F9-4908-89B7-F588D9313E61}"/>
    <hyperlink ref="A11:B11" location="'D2'!B8" display="'D2'!B8" xr:uid="{A4AED90E-4104-49F3-AB4D-A816CEC4EEDA}"/>
    <hyperlink ref="A10:B10" location="'D2'!B8" display="'D2'!B8" xr:uid="{F3290AC0-8612-4C94-B9CC-6564B0864FF9}"/>
    <hyperlink ref="A12:B12" location="'D1'!B7" display="'D1'!B7" xr:uid="{A41CFC56-05ED-470A-B286-742418BC66DC}"/>
    <hyperlink ref="B7" location="'Língua Portuguesa'!A1" display="'Língua Portuguesa'!A1" xr:uid="{A615BBBA-C207-4FB5-8691-455C463C27C3}"/>
    <hyperlink ref="B8" location="'Racicínio Lógico-Matemático'!A1" display="'Racicínio Lógico-Matemático'!A1" xr:uid="{346A5402-B741-41DB-A4B2-EFD51815C8CF}"/>
    <hyperlink ref="B9" location="'Noções de Informática '!A1" display="'Noções de Informática '!A1" xr:uid="{03225817-83D0-406A-B002-86D440EB16A9}"/>
    <hyperlink ref="B10" location="'Legislação Aplicada à EBSERH'!A1" display="'Legislação Aplicada à EBSERH'!A1" xr:uid="{8417F280-9CD0-46D5-8465-47B794A8E6C1}"/>
    <hyperlink ref="B11" location="'Legislação Aplicada ao Sus '!A1" display="'Legislação Aplicada ao Sus '!A1" xr:uid="{F80A10A3-3668-459D-A5A1-16EA5CE1802F}"/>
    <hyperlink ref="B12" location="'Conhecimentos Específicos '!A1" display="'Conhecimentos Específicos '!A1" xr:uid="{BD790EAD-CC21-4DC0-8949-A0D9DCDE8A40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11F7-B6D2-4966-A423-F74FEF91FEE0}">
  <dimension ref="A1:X30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x14ac:dyDescent="0.25">
      <c r="A7" s="48">
        <v>1</v>
      </c>
      <c r="B7" s="81" t="str">
        <f>Cronograma!B10</f>
        <v>Língua Portuguesa</v>
      </c>
      <c r="C7" s="66" t="s">
        <v>113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x14ac:dyDescent="0.25">
      <c r="A8" s="48">
        <v>2</v>
      </c>
      <c r="B8" s="81" t="str">
        <f>Cronograma!B11</f>
        <v xml:space="preserve">Raciocínio Lógico </v>
      </c>
      <c r="C8" s="66" t="s">
        <v>114</v>
      </c>
      <c r="D8" s="50">
        <v>43250</v>
      </c>
      <c r="E8" s="51">
        <v>0.29166666666666669</v>
      </c>
      <c r="F8" s="51">
        <v>0.33333333333333331</v>
      </c>
      <c r="G8" s="52">
        <f t="shared" ref="G8:G22" si="1">F8-E8</f>
        <v>4.166666666666663E-2</v>
      </c>
      <c r="H8" s="56">
        <f t="shared" ref="H8:H22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22" si="3">IF(I8="sim",K8-J8,0)</f>
        <v>0</v>
      </c>
      <c r="M8" s="53">
        <f t="shared" ref="M8:M22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22" si="5">IF(N8="sim",P8-O8,0)</f>
        <v>4.166666666666663E-2</v>
      </c>
      <c r="R8" s="56">
        <f t="shared" ref="R8:R22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22" si="7">IF(S8="sim",U8-T8,0)</f>
        <v>4.166666666666663E-2</v>
      </c>
      <c r="W8" s="57">
        <f t="shared" ref="W8:W22" si="8">G8+L8+Q8+V8</f>
        <v>0.12499999999999989</v>
      </c>
    </row>
    <row r="9" spans="1:23" x14ac:dyDescent="0.25">
      <c r="A9" s="49">
        <v>3</v>
      </c>
      <c r="B9" s="82" t="str">
        <f>Cronograma!B12</f>
        <v xml:space="preserve">Noções de Informática </v>
      </c>
      <c r="C9" s="66" t="s">
        <v>115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x14ac:dyDescent="0.25">
      <c r="A10" s="48">
        <v>4</v>
      </c>
      <c r="B10" s="81" t="str">
        <f>Cronograma!B13</f>
        <v>Legislação Aplicada à EBSERH</v>
      </c>
      <c r="C10" s="66" t="s">
        <v>116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x14ac:dyDescent="0.25">
      <c r="A11" s="48">
        <v>5</v>
      </c>
      <c r="B11" s="81" t="str">
        <f>Cronograma!B14</f>
        <v xml:space="preserve">Legislação Aplicada ao Sus </v>
      </c>
      <c r="C11" s="66" t="s">
        <v>117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x14ac:dyDescent="0.25">
      <c r="A12" s="48">
        <v>6</v>
      </c>
      <c r="B12" s="81" t="str">
        <f>Cronograma!B15</f>
        <v xml:space="preserve">Conhecimentos Específicos </v>
      </c>
      <c r="C12" s="66" t="s">
        <v>118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x14ac:dyDescent="0.25">
      <c r="C13" s="66" t="s">
        <v>119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x14ac:dyDescent="0.25">
      <c r="C14" s="66" t="s">
        <v>120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6">
        <f t="shared" si="2"/>
        <v>43257</v>
      </c>
      <c r="I14" s="56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3">
        <f t="shared" si="4"/>
        <v>43263</v>
      </c>
      <c r="N14" s="54" t="s">
        <v>85</v>
      </c>
      <c r="O14" s="55">
        <v>0.29166666666666669</v>
      </c>
      <c r="P14" s="55">
        <v>0.33333333333333331</v>
      </c>
      <c r="Q14" s="52">
        <f t="shared" si="5"/>
        <v>4.166666666666663E-2</v>
      </c>
      <c r="R14" s="56">
        <f t="shared" si="6"/>
        <v>43271</v>
      </c>
      <c r="S14" s="56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x14ac:dyDescent="0.25">
      <c r="C15" s="66" t="s">
        <v>121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6">
        <f t="shared" si="2"/>
        <v>43258</v>
      </c>
      <c r="I15" s="56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3">
        <f t="shared" si="4"/>
        <v>43264</v>
      </c>
      <c r="N15" s="54" t="s">
        <v>85</v>
      </c>
      <c r="O15" s="55">
        <v>0.29166666666666669</v>
      </c>
      <c r="P15" s="55">
        <v>0.33333333333333331</v>
      </c>
      <c r="Q15" s="52">
        <f t="shared" si="5"/>
        <v>4.166666666666663E-2</v>
      </c>
      <c r="R15" s="56">
        <f t="shared" si="6"/>
        <v>43272</v>
      </c>
      <c r="S15" s="56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x14ac:dyDescent="0.25">
      <c r="C16" s="66" t="s">
        <v>122</v>
      </c>
      <c r="D16" s="50">
        <v>43258</v>
      </c>
      <c r="E16" s="51">
        <v>0.29166666666666669</v>
      </c>
      <c r="F16" s="51">
        <v>0.33333333333333331</v>
      </c>
      <c r="G16" s="52">
        <f t="shared" si="1"/>
        <v>4.166666666666663E-2</v>
      </c>
      <c r="H16" s="56">
        <f t="shared" si="2"/>
        <v>43259</v>
      </c>
      <c r="I16" s="56" t="s">
        <v>84</v>
      </c>
      <c r="J16" s="51">
        <v>0.29166666666666669</v>
      </c>
      <c r="K16" s="51">
        <v>0.33333333333333331</v>
      </c>
      <c r="L16" s="52">
        <f t="shared" si="3"/>
        <v>0</v>
      </c>
      <c r="M16" s="53">
        <f t="shared" si="4"/>
        <v>43265</v>
      </c>
      <c r="N16" s="54" t="s">
        <v>85</v>
      </c>
      <c r="O16" s="55">
        <v>0.29166666666666669</v>
      </c>
      <c r="P16" s="55">
        <v>0.33333333333333331</v>
      </c>
      <c r="Q16" s="52">
        <f t="shared" si="5"/>
        <v>4.166666666666663E-2</v>
      </c>
      <c r="R16" s="56">
        <f t="shared" si="6"/>
        <v>43273</v>
      </c>
      <c r="S16" s="56" t="s">
        <v>85</v>
      </c>
      <c r="T16" s="51">
        <v>0.29166666666666669</v>
      </c>
      <c r="U16" s="51">
        <v>0.33333333333333331</v>
      </c>
      <c r="V16" s="52">
        <f t="shared" si="7"/>
        <v>4.166666666666663E-2</v>
      </c>
      <c r="W16" s="57">
        <f t="shared" si="8"/>
        <v>0.12499999999999989</v>
      </c>
    </row>
    <row r="17" spans="3:23" x14ac:dyDescent="0.25">
      <c r="C17" s="66" t="s">
        <v>123</v>
      </c>
      <c r="D17" s="50">
        <v>43259</v>
      </c>
      <c r="E17" s="51">
        <v>0.29166666666666669</v>
      </c>
      <c r="F17" s="51">
        <v>0.33333333333333331</v>
      </c>
      <c r="G17" s="52">
        <f t="shared" si="1"/>
        <v>4.166666666666663E-2</v>
      </c>
      <c r="H17" s="56">
        <f t="shared" si="2"/>
        <v>43260</v>
      </c>
      <c r="I17" s="56" t="s">
        <v>84</v>
      </c>
      <c r="J17" s="51">
        <v>0.29166666666666669</v>
      </c>
      <c r="K17" s="51">
        <v>0.33333333333333331</v>
      </c>
      <c r="L17" s="52">
        <f t="shared" si="3"/>
        <v>0</v>
      </c>
      <c r="M17" s="53">
        <f t="shared" si="4"/>
        <v>43266</v>
      </c>
      <c r="N17" s="54" t="s">
        <v>85</v>
      </c>
      <c r="O17" s="55">
        <v>0.29166666666666669</v>
      </c>
      <c r="P17" s="55">
        <v>0.33333333333333331</v>
      </c>
      <c r="Q17" s="52">
        <f t="shared" si="5"/>
        <v>4.166666666666663E-2</v>
      </c>
      <c r="R17" s="56">
        <f t="shared" si="6"/>
        <v>43274</v>
      </c>
      <c r="S17" s="56" t="s">
        <v>85</v>
      </c>
      <c r="T17" s="51">
        <v>0.29166666666666669</v>
      </c>
      <c r="U17" s="51">
        <v>0.33333333333333331</v>
      </c>
      <c r="V17" s="52">
        <f t="shared" si="7"/>
        <v>4.166666666666663E-2</v>
      </c>
      <c r="W17" s="57">
        <f t="shared" si="8"/>
        <v>0.12499999999999989</v>
      </c>
    </row>
    <row r="18" spans="3:23" x14ac:dyDescent="0.25">
      <c r="C18" s="66" t="s">
        <v>124</v>
      </c>
      <c r="D18" s="50">
        <v>43260</v>
      </c>
      <c r="E18" s="51">
        <v>0.29166666666666669</v>
      </c>
      <c r="F18" s="51">
        <v>0.33333333333333331</v>
      </c>
      <c r="G18" s="52">
        <f t="shared" si="1"/>
        <v>4.166666666666663E-2</v>
      </c>
      <c r="H18" s="56">
        <f t="shared" si="2"/>
        <v>43261</v>
      </c>
      <c r="I18" s="56" t="s">
        <v>84</v>
      </c>
      <c r="J18" s="51">
        <v>0.29166666666666669</v>
      </c>
      <c r="K18" s="51">
        <v>0.33333333333333331</v>
      </c>
      <c r="L18" s="52">
        <f t="shared" si="3"/>
        <v>0</v>
      </c>
      <c r="M18" s="53">
        <f t="shared" si="4"/>
        <v>43267</v>
      </c>
      <c r="N18" s="54" t="s">
        <v>85</v>
      </c>
      <c r="O18" s="55">
        <v>0.29166666666666669</v>
      </c>
      <c r="P18" s="55">
        <v>0.33333333333333331</v>
      </c>
      <c r="Q18" s="52">
        <f t="shared" si="5"/>
        <v>4.166666666666663E-2</v>
      </c>
      <c r="R18" s="56">
        <f t="shared" si="6"/>
        <v>43275</v>
      </c>
      <c r="S18" s="56" t="s">
        <v>85</v>
      </c>
      <c r="T18" s="51">
        <v>0.29166666666666669</v>
      </c>
      <c r="U18" s="51">
        <v>0.33333333333333331</v>
      </c>
      <c r="V18" s="52">
        <f t="shared" si="7"/>
        <v>4.166666666666663E-2</v>
      </c>
      <c r="W18" s="57">
        <f t="shared" si="8"/>
        <v>0.12499999999999989</v>
      </c>
    </row>
    <row r="19" spans="3:23" x14ac:dyDescent="0.25">
      <c r="C19" s="66" t="s">
        <v>125</v>
      </c>
      <c r="D19" s="50">
        <v>43261</v>
      </c>
      <c r="E19" s="51">
        <v>0.29166666666666669</v>
      </c>
      <c r="F19" s="51">
        <v>0.33333333333333331</v>
      </c>
      <c r="G19" s="52">
        <f t="shared" si="1"/>
        <v>4.166666666666663E-2</v>
      </c>
      <c r="H19" s="56">
        <f t="shared" si="2"/>
        <v>43262</v>
      </c>
      <c r="I19" s="56" t="s">
        <v>84</v>
      </c>
      <c r="J19" s="51">
        <v>0.29166666666666669</v>
      </c>
      <c r="K19" s="51">
        <v>0.33333333333333331</v>
      </c>
      <c r="L19" s="52">
        <f t="shared" si="3"/>
        <v>0</v>
      </c>
      <c r="M19" s="53">
        <f t="shared" si="4"/>
        <v>43268</v>
      </c>
      <c r="N19" s="54" t="s">
        <v>85</v>
      </c>
      <c r="O19" s="55">
        <v>0.29166666666666669</v>
      </c>
      <c r="P19" s="55">
        <v>0.33333333333333331</v>
      </c>
      <c r="Q19" s="52">
        <f t="shared" si="5"/>
        <v>4.166666666666663E-2</v>
      </c>
      <c r="R19" s="56">
        <f t="shared" si="6"/>
        <v>43276</v>
      </c>
      <c r="S19" s="56" t="s">
        <v>85</v>
      </c>
      <c r="T19" s="51">
        <v>0.29166666666666669</v>
      </c>
      <c r="U19" s="51">
        <v>0.33333333333333331</v>
      </c>
      <c r="V19" s="52">
        <f t="shared" si="7"/>
        <v>4.166666666666663E-2</v>
      </c>
      <c r="W19" s="57">
        <f t="shared" si="8"/>
        <v>0.12499999999999989</v>
      </c>
    </row>
    <row r="20" spans="3:23" x14ac:dyDescent="0.25">
      <c r="C20" s="66" t="s">
        <v>126</v>
      </c>
      <c r="D20" s="50">
        <v>43262</v>
      </c>
      <c r="E20" s="51">
        <v>0.29166666666666669</v>
      </c>
      <c r="F20" s="51">
        <v>0.33333333333333331</v>
      </c>
      <c r="G20" s="52">
        <f t="shared" si="1"/>
        <v>4.166666666666663E-2</v>
      </c>
      <c r="H20" s="56">
        <f t="shared" si="2"/>
        <v>43263</v>
      </c>
      <c r="I20" s="56" t="s">
        <v>84</v>
      </c>
      <c r="J20" s="51">
        <v>0.29166666666666669</v>
      </c>
      <c r="K20" s="51">
        <v>0.33333333333333331</v>
      </c>
      <c r="L20" s="52">
        <f t="shared" si="3"/>
        <v>0</v>
      </c>
      <c r="M20" s="53">
        <f t="shared" si="4"/>
        <v>43269</v>
      </c>
      <c r="N20" s="54" t="s">
        <v>85</v>
      </c>
      <c r="O20" s="55">
        <v>0.29166666666666669</v>
      </c>
      <c r="P20" s="55">
        <v>0.33333333333333331</v>
      </c>
      <c r="Q20" s="52">
        <f t="shared" si="5"/>
        <v>4.166666666666663E-2</v>
      </c>
      <c r="R20" s="56">
        <f t="shared" si="6"/>
        <v>43277</v>
      </c>
      <c r="S20" s="56" t="s">
        <v>85</v>
      </c>
      <c r="T20" s="51">
        <v>0.29166666666666669</v>
      </c>
      <c r="U20" s="51">
        <v>0.33333333333333331</v>
      </c>
      <c r="V20" s="52">
        <f t="shared" si="7"/>
        <v>4.166666666666663E-2</v>
      </c>
      <c r="W20" s="57">
        <f t="shared" si="8"/>
        <v>0.12499999999999989</v>
      </c>
    </row>
    <row r="21" spans="3:23" x14ac:dyDescent="0.25">
      <c r="C21" s="66" t="s">
        <v>127</v>
      </c>
      <c r="D21" s="50">
        <v>43263</v>
      </c>
      <c r="E21" s="51">
        <v>0.29166666666666669</v>
      </c>
      <c r="F21" s="51">
        <v>0.33333333333333331</v>
      </c>
      <c r="G21" s="52">
        <f t="shared" si="1"/>
        <v>4.166666666666663E-2</v>
      </c>
      <c r="H21" s="56">
        <f t="shared" si="2"/>
        <v>43264</v>
      </c>
      <c r="I21" s="56" t="s">
        <v>84</v>
      </c>
      <c r="J21" s="51">
        <v>0.29166666666666669</v>
      </c>
      <c r="K21" s="51">
        <v>0.33333333333333331</v>
      </c>
      <c r="L21" s="52">
        <f t="shared" si="3"/>
        <v>0</v>
      </c>
      <c r="M21" s="53">
        <f t="shared" si="4"/>
        <v>43270</v>
      </c>
      <c r="N21" s="54" t="s">
        <v>85</v>
      </c>
      <c r="O21" s="55">
        <v>0.29166666666666669</v>
      </c>
      <c r="P21" s="55">
        <v>0.33333333333333331</v>
      </c>
      <c r="Q21" s="52">
        <f t="shared" si="5"/>
        <v>4.166666666666663E-2</v>
      </c>
      <c r="R21" s="56">
        <f t="shared" si="6"/>
        <v>43278</v>
      </c>
      <c r="S21" s="56" t="s">
        <v>85</v>
      </c>
      <c r="T21" s="51">
        <v>0.29166666666666669</v>
      </c>
      <c r="U21" s="51">
        <v>0.33333333333333331</v>
      </c>
      <c r="V21" s="52">
        <f t="shared" si="7"/>
        <v>4.166666666666663E-2</v>
      </c>
      <c r="W21" s="57">
        <f t="shared" si="8"/>
        <v>0.12499999999999989</v>
      </c>
    </row>
    <row r="22" spans="3:23" x14ac:dyDescent="0.25">
      <c r="C22" s="67" t="s">
        <v>128</v>
      </c>
      <c r="D22" s="58">
        <v>43264</v>
      </c>
      <c r="E22" s="59">
        <v>0.29166666666666669</v>
      </c>
      <c r="F22" s="59">
        <v>0.33333333333333331</v>
      </c>
      <c r="G22" s="60">
        <f t="shared" si="1"/>
        <v>4.166666666666663E-2</v>
      </c>
      <c r="H22" s="61">
        <f t="shared" si="2"/>
        <v>43265</v>
      </c>
      <c r="I22" s="61" t="s">
        <v>84</v>
      </c>
      <c r="J22" s="59">
        <v>0.29166666666666669</v>
      </c>
      <c r="K22" s="59">
        <v>0.33333333333333331</v>
      </c>
      <c r="L22" s="60">
        <f t="shared" si="3"/>
        <v>0</v>
      </c>
      <c r="M22" s="62">
        <f t="shared" si="4"/>
        <v>43271</v>
      </c>
      <c r="N22" s="63" t="s">
        <v>85</v>
      </c>
      <c r="O22" s="64">
        <v>0.29166666666666669</v>
      </c>
      <c r="P22" s="64">
        <v>0.33333333333333331</v>
      </c>
      <c r="Q22" s="60">
        <f t="shared" si="5"/>
        <v>4.166666666666663E-2</v>
      </c>
      <c r="R22" s="61">
        <f t="shared" si="6"/>
        <v>43279</v>
      </c>
      <c r="S22" s="61" t="s">
        <v>85</v>
      </c>
      <c r="T22" s="59">
        <v>0.29166666666666669</v>
      </c>
      <c r="U22" s="59">
        <v>0.33333333333333331</v>
      </c>
      <c r="V22" s="60">
        <f t="shared" si="7"/>
        <v>4.166666666666663E-2</v>
      </c>
      <c r="W22" s="65">
        <f t="shared" si="8"/>
        <v>0.12499999999999989</v>
      </c>
    </row>
    <row r="24" spans="3:23" ht="15.75" thickBot="1" x14ac:dyDescent="0.3"/>
    <row r="25" spans="3:23" ht="15.75" thickBot="1" x14ac:dyDescent="0.3">
      <c r="D25" s="103" t="s">
        <v>86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</row>
    <row r="26" spans="3:23" x14ac:dyDescent="0.25"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</row>
    <row r="27" spans="3:23" x14ac:dyDescent="0.25"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3:23" x14ac:dyDescent="0.25"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</row>
    <row r="29" spans="3:23" x14ac:dyDescent="0.25"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3:23" ht="15.75" thickBot="1" x14ac:dyDescent="0.3"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</row>
  </sheetData>
  <sheetProtection algorithmName="SHA-512" hashValue="zOoxJqTHrrzk0zgsBDb8qhYh7vqW2sAPmOfz6aU5zlDzF/xqsmzIf6h7yTwzAtGJUliTdaddOg8SIhjOdMIUpw==" saltValue="K0iTVmKwXzuojuZwxMfG0A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22 I7:I22 S7:S22" xr:uid="{53E43E1A-0917-433A-9DBF-AD617A2FFB34}">
      <formula1>"Sim, Não"</formula1>
    </dataValidation>
  </dataValidations>
  <hyperlinks>
    <hyperlink ref="A7:B7" location="'D1'!B7" display="'D1'!B7" xr:uid="{54B061EA-C3CB-4EE4-A1EC-71958AABF12C}"/>
    <hyperlink ref="A8:B8" location="'D2'!B8" display="'D2'!B8" xr:uid="{BA3FEE27-0C14-48B3-8343-E522458ABCAF}"/>
    <hyperlink ref="A9:B9" location="'D1'!B7" display="'D1'!B7" xr:uid="{3510289F-B9FA-43EF-8D38-C27B86C7B6A5}"/>
    <hyperlink ref="A11:B11" location="'D2'!B8" display="'D2'!B8" xr:uid="{EFCABFF3-C113-4DB5-B7BC-F62A66CEA1B7}"/>
    <hyperlink ref="A10:B10" location="'D2'!B8" display="'D2'!B8" xr:uid="{E61F1EF4-F7EB-4E45-BDA3-CA993090E521}"/>
    <hyperlink ref="A12:B12" location="'D1'!B7" display="'D1'!B7" xr:uid="{C34A13FF-D45B-4565-AB67-B38D50C97465}"/>
    <hyperlink ref="B7" location="'Língua Portuguesa'!A1" display="'Língua Portuguesa'!A1" xr:uid="{7AFFE75C-2C86-4C62-A572-09B2D9B35592}"/>
    <hyperlink ref="B8" location="'Racicínio Lógico-Matemático'!A1" display="'Racicínio Lógico-Matemático'!A1" xr:uid="{4E211062-29CB-4CC8-A079-10CBE5192C48}"/>
    <hyperlink ref="B9" location="'Noções de Informática '!A1" display="'Noções de Informática '!A1" xr:uid="{A90503BC-EFC4-48DF-98BF-ABFC77D23298}"/>
    <hyperlink ref="B10" location="'Legislação Aplicada à EBSERH'!A1" display="'Legislação Aplicada à EBSERH'!A1" xr:uid="{926BD514-567D-456F-8D64-A4275E88E309}"/>
    <hyperlink ref="B11" location="'Legislação Aplicada ao Sus '!A1" display="'Legislação Aplicada ao Sus '!A1" xr:uid="{5B01F28B-BBF9-4404-A104-8D8238361FBD}"/>
    <hyperlink ref="B12" location="'Conhecimentos Específicos '!A1" display="'Conhecimentos Específicos '!A1" xr:uid="{3E1C5733-443A-4724-B6A4-0CEC330D5506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9A7A-95AA-404B-B35D-AF3DFE0F2476}">
  <dimension ref="A1:X30"/>
  <sheetViews>
    <sheetView showGridLines="0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ht="30" x14ac:dyDescent="0.25">
      <c r="A7" s="48">
        <v>1</v>
      </c>
      <c r="B7" s="81" t="str">
        <f>Cronograma!B10</f>
        <v>Língua Portuguesa</v>
      </c>
      <c r="C7" s="66" t="s">
        <v>129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30" x14ac:dyDescent="0.25">
      <c r="A8" s="48">
        <v>2</v>
      </c>
      <c r="B8" s="81" t="str">
        <f>Cronograma!B11</f>
        <v xml:space="preserve">Raciocínio Lógico </v>
      </c>
      <c r="C8" s="66" t="s">
        <v>130</v>
      </c>
      <c r="D8" s="50">
        <v>43250</v>
      </c>
      <c r="E8" s="51">
        <v>0.29166666666666669</v>
      </c>
      <c r="F8" s="51">
        <v>0.33333333333333331</v>
      </c>
      <c r="G8" s="52">
        <f t="shared" ref="G8:G11" si="1">F8-E8</f>
        <v>4.166666666666663E-2</v>
      </c>
      <c r="H8" s="56">
        <f t="shared" ref="H8:H11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11" si="3">IF(I8="sim",K8-J8,0)</f>
        <v>0</v>
      </c>
      <c r="M8" s="53">
        <f t="shared" ref="M8:M11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11" si="5">IF(N8="sim",P8-O8,0)</f>
        <v>4.166666666666663E-2</v>
      </c>
      <c r="R8" s="56">
        <f t="shared" ref="R8:R11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11" si="7">IF(S8="sim",U8-T8,0)</f>
        <v>4.166666666666663E-2</v>
      </c>
      <c r="W8" s="57">
        <f t="shared" ref="W8:W11" si="8">G8+L8+Q8+V8</f>
        <v>0.12499999999999989</v>
      </c>
    </row>
    <row r="9" spans="1:23" ht="30" x14ac:dyDescent="0.25">
      <c r="A9" s="48">
        <v>3</v>
      </c>
      <c r="B9" s="81" t="str">
        <f>Cronograma!B12</f>
        <v xml:space="preserve">Noções de Informática </v>
      </c>
      <c r="C9" s="66" t="s">
        <v>131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45" x14ac:dyDescent="0.25">
      <c r="A10" s="49">
        <v>4</v>
      </c>
      <c r="B10" s="82" t="str">
        <f>Cronograma!B13</f>
        <v>Legislação Aplicada à EBSERH</v>
      </c>
      <c r="C10" s="66" t="s">
        <v>132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30" x14ac:dyDescent="0.25">
      <c r="A11" s="48">
        <v>5</v>
      </c>
      <c r="B11" s="81" t="str">
        <f>Cronograma!B14</f>
        <v xml:space="preserve">Legislação Aplicada ao Sus </v>
      </c>
      <c r="C11" s="67" t="s">
        <v>133</v>
      </c>
      <c r="D11" s="58">
        <v>43253</v>
      </c>
      <c r="E11" s="59">
        <v>0.29166666666666669</v>
      </c>
      <c r="F11" s="59">
        <v>0.33333333333333331</v>
      </c>
      <c r="G11" s="60">
        <f t="shared" si="1"/>
        <v>4.166666666666663E-2</v>
      </c>
      <c r="H11" s="61">
        <f t="shared" si="2"/>
        <v>43254</v>
      </c>
      <c r="I11" s="61" t="s">
        <v>84</v>
      </c>
      <c r="J11" s="59">
        <v>0.29166666666666669</v>
      </c>
      <c r="K11" s="59">
        <v>0.33333333333333331</v>
      </c>
      <c r="L11" s="60">
        <f t="shared" si="3"/>
        <v>0</v>
      </c>
      <c r="M11" s="62">
        <f t="shared" si="4"/>
        <v>43260</v>
      </c>
      <c r="N11" s="63" t="s">
        <v>85</v>
      </c>
      <c r="O11" s="64">
        <v>0.29166666666666669</v>
      </c>
      <c r="P11" s="64">
        <v>0.33333333333333331</v>
      </c>
      <c r="Q11" s="60">
        <f t="shared" si="5"/>
        <v>4.166666666666663E-2</v>
      </c>
      <c r="R11" s="61">
        <f t="shared" si="6"/>
        <v>43268</v>
      </c>
      <c r="S11" s="61" t="s">
        <v>85</v>
      </c>
      <c r="T11" s="59">
        <v>0.29166666666666669</v>
      </c>
      <c r="U11" s="59">
        <v>0.33333333333333331</v>
      </c>
      <c r="V11" s="60">
        <f t="shared" si="7"/>
        <v>4.166666666666663E-2</v>
      </c>
      <c r="W11" s="65">
        <f t="shared" si="8"/>
        <v>0.12499999999999989</v>
      </c>
    </row>
    <row r="12" spans="1:23" x14ac:dyDescent="0.25">
      <c r="A12" s="48">
        <v>6</v>
      </c>
      <c r="B12" s="81" t="str">
        <f>Cronograma!B15</f>
        <v xml:space="preserve">Conhecimentos Específicos </v>
      </c>
    </row>
    <row r="24" spans="4:18" ht="15.75" thickBot="1" x14ac:dyDescent="0.3"/>
    <row r="25" spans="4:18" ht="15.75" thickBot="1" x14ac:dyDescent="0.3">
      <c r="D25" s="103" t="s">
        <v>86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</row>
    <row r="26" spans="4:18" x14ac:dyDescent="0.25"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</row>
    <row r="27" spans="4:18" x14ac:dyDescent="0.25"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4:18" x14ac:dyDescent="0.25"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</row>
    <row r="29" spans="4:18" x14ac:dyDescent="0.25"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4:18" ht="15.75" thickBot="1" x14ac:dyDescent="0.3"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</row>
  </sheetData>
  <sheetProtection algorithmName="SHA-512" hashValue="HuxHYRuhtKHK5kzlujl1ZsYz2jukPI/ItqQ2zvQvbfoUKP/mMK9742vhREpbp2RSVwhqa8hG3CQSYQYADtfJFA==" saltValue="hbaMRay9gq0Md1vnFqFe1w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11 I7:I11 S7:S11" xr:uid="{5D2083CD-66F4-4F02-BCA5-2F5DEB287A78}">
      <formula1>"Sim, Não"</formula1>
    </dataValidation>
  </dataValidations>
  <hyperlinks>
    <hyperlink ref="A7:B7" location="'D1'!B7" display="'D1'!B7" xr:uid="{88473F5D-5135-4661-B822-6EF552F6577C}"/>
    <hyperlink ref="A8:B8" location="'D2'!B8" display="'D2'!B8" xr:uid="{5885ED2F-0013-418D-A44A-945EF26D6E84}"/>
    <hyperlink ref="A9:B9" location="'D1'!B7" display="'D1'!B7" xr:uid="{4889DBF1-F8F5-439B-81B7-9CC364C9E27C}"/>
    <hyperlink ref="A11:B11" location="'D2'!B8" display="'D2'!B8" xr:uid="{15AD2AAC-4CA2-44F0-994C-A2A4C1359379}"/>
    <hyperlink ref="A10:B10" location="'D2'!B8" display="'D2'!B8" xr:uid="{7C3D3229-EAAC-4624-859F-D399758E81CC}"/>
    <hyperlink ref="A12:B12" location="'D1'!B7" display="'D1'!B7" xr:uid="{298E017F-9195-4B4B-872F-5DC37248B27C}"/>
    <hyperlink ref="B7" location="'Língua Portuguesa'!A1" display="'Língua Portuguesa'!A1" xr:uid="{519B9C3F-D313-4930-BC4E-B2CDBA07E11E}"/>
    <hyperlink ref="B8" location="'Racicínio Lógico-Matemático'!A1" display="'Racicínio Lógico-Matemático'!A1" xr:uid="{008EA534-E7E5-470E-B721-FA49B5FBD836}"/>
    <hyperlink ref="B9" location="'Noções de Informática '!A1" display="'Noções de Informática '!A1" xr:uid="{CA0F640F-6F6D-4E97-AE58-93E43243EEB1}"/>
    <hyperlink ref="B10" location="'Legislação Aplicada à EBSERH'!A1" display="'Legislação Aplicada à EBSERH'!A1" xr:uid="{0F5CB8B6-D966-4A84-840A-490872DA0261}"/>
    <hyperlink ref="B11" location="'Legislação Aplicada ao Sus '!A1" display="'Legislação Aplicada ao Sus '!A1" xr:uid="{9B868102-90E7-49DB-98A0-E868BFE238E4}"/>
    <hyperlink ref="B12" location="'Conhecimentos Específicos '!A1" display="'Conhecimentos Específicos '!A1" xr:uid="{D95F6DF2-66CF-445B-B367-A768D5106353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CA00-21E6-4AA5-AE2A-DF6D71EC72B4}">
  <dimension ref="A1:X30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spans="1:23" x14ac:dyDescent="0.25">
      <c r="A5" s="2"/>
      <c r="B5" s="2"/>
      <c r="C5" s="29"/>
      <c r="D5" s="30"/>
      <c r="E5" s="31" t="s">
        <v>70</v>
      </c>
      <c r="F5" s="31"/>
      <c r="G5" s="32" t="s">
        <v>71</v>
      </c>
      <c r="H5" s="31"/>
      <c r="I5" s="31"/>
      <c r="J5" s="31" t="s">
        <v>72</v>
      </c>
      <c r="K5" s="31"/>
      <c r="L5" s="32" t="s">
        <v>73</v>
      </c>
      <c r="M5" s="30"/>
      <c r="N5" s="31"/>
      <c r="O5" s="31" t="s">
        <v>74</v>
      </c>
      <c r="P5" s="31"/>
      <c r="Q5" s="32"/>
      <c r="R5" s="30"/>
      <c r="S5" s="31"/>
      <c r="T5" s="31" t="s">
        <v>75</v>
      </c>
      <c r="U5" s="31"/>
      <c r="V5" s="32"/>
      <c r="W5" s="33" t="s">
        <v>76</v>
      </c>
    </row>
    <row r="6" spans="1:23" ht="30" x14ac:dyDescent="0.25">
      <c r="A6" s="43" t="s">
        <v>0</v>
      </c>
      <c r="B6" s="44" t="s">
        <v>77</v>
      </c>
      <c r="C6" s="34" t="s">
        <v>78</v>
      </c>
      <c r="D6" s="35" t="s">
        <v>79</v>
      </c>
      <c r="E6" s="36" t="s">
        <v>80</v>
      </c>
      <c r="F6" s="36" t="s">
        <v>81</v>
      </c>
      <c r="G6" s="37">
        <f>SUM(G7:G8)</f>
        <v>8.3333333333333259E-2</v>
      </c>
      <c r="H6" s="38" t="s">
        <v>82</v>
      </c>
      <c r="I6" s="39" t="s">
        <v>83</v>
      </c>
      <c r="J6" s="36" t="s">
        <v>80</v>
      </c>
      <c r="K6" s="36" t="s">
        <v>81</v>
      </c>
      <c r="L6" s="37">
        <f>SUM(L7:L8)</f>
        <v>0</v>
      </c>
      <c r="M6" s="40" t="s">
        <v>82</v>
      </c>
      <c r="N6" s="38" t="s">
        <v>83</v>
      </c>
      <c r="O6" s="36" t="s">
        <v>80</v>
      </c>
      <c r="P6" s="36" t="s">
        <v>81</v>
      </c>
      <c r="Q6" s="37">
        <f>SUM(Q7:Q8)</f>
        <v>8.3333333333333259E-2</v>
      </c>
      <c r="R6" s="38" t="s">
        <v>82</v>
      </c>
      <c r="S6" s="38" t="s">
        <v>83</v>
      </c>
      <c r="T6" s="36" t="s">
        <v>80</v>
      </c>
      <c r="U6" s="36" t="s">
        <v>81</v>
      </c>
      <c r="V6" s="37">
        <f>SUM(V7:V8)</f>
        <v>8.3333333333333259E-2</v>
      </c>
      <c r="W6" s="41">
        <f>SUM(W7:W8)</f>
        <v>0.24999999999999978</v>
      </c>
    </row>
    <row r="7" spans="1:23" ht="60" x14ac:dyDescent="0.25">
      <c r="A7" s="48">
        <v>1</v>
      </c>
      <c r="B7" s="81" t="str">
        <f>Cronograma!B10</f>
        <v>Língua Portuguesa</v>
      </c>
      <c r="C7" s="66" t="s">
        <v>134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6">
        <f t="shared" ref="H7" si="0">IF(D7="","",D7+DAY(1))</f>
        <v>43250</v>
      </c>
      <c r="I7" s="56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3">
        <f>IF(D7="","",D7+DAY(7))</f>
        <v>43256</v>
      </c>
      <c r="N7" s="54" t="s">
        <v>85</v>
      </c>
      <c r="O7" s="55">
        <v>0.29166666666666669</v>
      </c>
      <c r="P7" s="55">
        <v>0.33333333333333331</v>
      </c>
      <c r="Q7" s="52">
        <f>IF(N7="sim",P7-O7,0)</f>
        <v>4.166666666666663E-2</v>
      </c>
      <c r="R7" s="56">
        <f>IF(D7="","",D7+DAY(15))</f>
        <v>43264</v>
      </c>
      <c r="S7" s="56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x14ac:dyDescent="0.25">
      <c r="A8" s="48">
        <v>2</v>
      </c>
      <c r="B8" s="81" t="str">
        <f>Cronograma!B11</f>
        <v xml:space="preserve">Raciocínio Lógico </v>
      </c>
      <c r="C8" s="66" t="s">
        <v>135</v>
      </c>
      <c r="D8" s="50">
        <v>43250</v>
      </c>
      <c r="E8" s="51">
        <v>0.29166666666666669</v>
      </c>
      <c r="F8" s="51">
        <v>0.33333333333333331</v>
      </c>
      <c r="G8" s="52">
        <f t="shared" ref="G8:G16" si="1">F8-E8</f>
        <v>4.166666666666663E-2</v>
      </c>
      <c r="H8" s="56">
        <f t="shared" ref="H8:H16" si="2">IF(D8="","",D8+DAY(1))</f>
        <v>43251</v>
      </c>
      <c r="I8" s="56" t="s">
        <v>84</v>
      </c>
      <c r="J8" s="51">
        <v>0.29166666666666669</v>
      </c>
      <c r="K8" s="51">
        <v>0.33333333333333331</v>
      </c>
      <c r="L8" s="52">
        <f t="shared" ref="L8:L16" si="3">IF(I8="sim",K8-J8,0)</f>
        <v>0</v>
      </c>
      <c r="M8" s="53">
        <f t="shared" ref="M8:M16" si="4">IF(D8="","",D8+DAY(7))</f>
        <v>43257</v>
      </c>
      <c r="N8" s="54" t="s">
        <v>85</v>
      </c>
      <c r="O8" s="55">
        <v>0.29166666666666669</v>
      </c>
      <c r="P8" s="55">
        <v>0.33333333333333331</v>
      </c>
      <c r="Q8" s="52">
        <f t="shared" ref="Q8:Q16" si="5">IF(N8="sim",P8-O8,0)</f>
        <v>4.166666666666663E-2</v>
      </c>
      <c r="R8" s="56">
        <f t="shared" ref="R8:R16" si="6">IF(D8="","",D8+DAY(15))</f>
        <v>43265</v>
      </c>
      <c r="S8" s="56" t="s">
        <v>85</v>
      </c>
      <c r="T8" s="51">
        <v>0.29166666666666669</v>
      </c>
      <c r="U8" s="51">
        <v>0.33333333333333331</v>
      </c>
      <c r="V8" s="52">
        <f t="shared" ref="V8:V16" si="7">IF(S8="sim",U8-T8,0)</f>
        <v>4.166666666666663E-2</v>
      </c>
      <c r="W8" s="57">
        <f t="shared" ref="W8:W16" si="8">G8+L8+Q8+V8</f>
        <v>0.12499999999999989</v>
      </c>
    </row>
    <row r="9" spans="1:23" ht="30" x14ac:dyDescent="0.25">
      <c r="A9" s="48">
        <v>3</v>
      </c>
      <c r="B9" s="81" t="str">
        <f>Cronograma!B12</f>
        <v xml:space="preserve">Noções de Informática </v>
      </c>
      <c r="C9" s="66" t="s">
        <v>136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6">
        <f t="shared" si="2"/>
        <v>43252</v>
      </c>
      <c r="I9" s="56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3">
        <f t="shared" si="4"/>
        <v>43258</v>
      </c>
      <c r="N9" s="54" t="s">
        <v>85</v>
      </c>
      <c r="O9" s="55">
        <v>0.29166666666666669</v>
      </c>
      <c r="P9" s="55">
        <v>0.33333333333333331</v>
      </c>
      <c r="Q9" s="52">
        <f t="shared" si="5"/>
        <v>4.166666666666663E-2</v>
      </c>
      <c r="R9" s="56">
        <f t="shared" si="6"/>
        <v>43266</v>
      </c>
      <c r="S9" s="56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30" x14ac:dyDescent="0.25">
      <c r="A10" s="48">
        <v>4</v>
      </c>
      <c r="B10" s="81" t="str">
        <f>Cronograma!B13</f>
        <v>Legislação Aplicada à EBSERH</v>
      </c>
      <c r="C10" s="66" t="s">
        <v>137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6">
        <f t="shared" si="2"/>
        <v>43253</v>
      </c>
      <c r="I10" s="56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3">
        <f t="shared" si="4"/>
        <v>43259</v>
      </c>
      <c r="N10" s="54" t="s">
        <v>85</v>
      </c>
      <c r="O10" s="55">
        <v>0.29166666666666669</v>
      </c>
      <c r="P10" s="55">
        <v>0.33333333333333331</v>
      </c>
      <c r="Q10" s="52">
        <f t="shared" si="5"/>
        <v>4.166666666666663E-2</v>
      </c>
      <c r="R10" s="56">
        <f t="shared" si="6"/>
        <v>43267</v>
      </c>
      <c r="S10" s="56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60" x14ac:dyDescent="0.25">
      <c r="A11" s="49">
        <v>5</v>
      </c>
      <c r="B11" s="82" t="str">
        <f>Cronograma!B14</f>
        <v xml:space="preserve">Legislação Aplicada ao Sus </v>
      </c>
      <c r="C11" s="66" t="s">
        <v>138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6">
        <f t="shared" si="2"/>
        <v>43254</v>
      </c>
      <c r="I11" s="56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3">
        <f t="shared" si="4"/>
        <v>43260</v>
      </c>
      <c r="N11" s="54" t="s">
        <v>85</v>
      </c>
      <c r="O11" s="55">
        <v>0.29166666666666669</v>
      </c>
      <c r="P11" s="55">
        <v>0.33333333333333331</v>
      </c>
      <c r="Q11" s="52">
        <f t="shared" si="5"/>
        <v>4.166666666666663E-2</v>
      </c>
      <c r="R11" s="56">
        <f t="shared" si="6"/>
        <v>43268</v>
      </c>
      <c r="S11" s="56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x14ac:dyDescent="0.25">
      <c r="A12" s="48">
        <v>6</v>
      </c>
      <c r="B12" s="81" t="str">
        <f>Cronograma!B15</f>
        <v xml:space="preserve">Conhecimentos Específicos </v>
      </c>
      <c r="C12" s="66" t="s">
        <v>139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6">
        <f t="shared" si="2"/>
        <v>43255</v>
      </c>
      <c r="I12" s="56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3">
        <f t="shared" si="4"/>
        <v>43261</v>
      </c>
      <c r="N12" s="54" t="s">
        <v>85</v>
      </c>
      <c r="O12" s="55">
        <v>0.29166666666666669</v>
      </c>
      <c r="P12" s="55">
        <v>0.33333333333333331</v>
      </c>
      <c r="Q12" s="52">
        <f t="shared" si="5"/>
        <v>4.166666666666663E-2</v>
      </c>
      <c r="R12" s="56">
        <f t="shared" si="6"/>
        <v>43269</v>
      </c>
      <c r="S12" s="56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x14ac:dyDescent="0.25">
      <c r="C13" s="66" t="s">
        <v>140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6">
        <f t="shared" si="2"/>
        <v>43256</v>
      </c>
      <c r="I13" s="56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3">
        <f t="shared" si="4"/>
        <v>43262</v>
      </c>
      <c r="N13" s="54" t="s">
        <v>85</v>
      </c>
      <c r="O13" s="55">
        <v>0.29166666666666669</v>
      </c>
      <c r="P13" s="55">
        <v>0.33333333333333331</v>
      </c>
      <c r="Q13" s="52">
        <f t="shared" si="5"/>
        <v>4.166666666666663E-2</v>
      </c>
      <c r="R13" s="56">
        <f t="shared" si="6"/>
        <v>43270</v>
      </c>
      <c r="S13" s="56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60" x14ac:dyDescent="0.25">
      <c r="C14" s="66" t="s">
        <v>141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6">
        <f t="shared" si="2"/>
        <v>43257</v>
      </c>
      <c r="I14" s="56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3">
        <f t="shared" si="4"/>
        <v>43263</v>
      </c>
      <c r="N14" s="54" t="s">
        <v>85</v>
      </c>
      <c r="O14" s="55">
        <v>0.29166666666666669</v>
      </c>
      <c r="P14" s="55">
        <v>0.33333333333333331</v>
      </c>
      <c r="Q14" s="52">
        <f t="shared" si="5"/>
        <v>4.166666666666663E-2</v>
      </c>
      <c r="R14" s="56">
        <f t="shared" si="6"/>
        <v>43271</v>
      </c>
      <c r="S14" s="56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ht="60" x14ac:dyDescent="0.25">
      <c r="C15" s="66" t="s">
        <v>142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6">
        <f t="shared" si="2"/>
        <v>43258</v>
      </c>
      <c r="I15" s="56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3">
        <f t="shared" si="4"/>
        <v>43264</v>
      </c>
      <c r="N15" s="54" t="s">
        <v>85</v>
      </c>
      <c r="O15" s="55">
        <v>0.29166666666666669</v>
      </c>
      <c r="P15" s="55">
        <v>0.33333333333333331</v>
      </c>
      <c r="Q15" s="52">
        <f t="shared" si="5"/>
        <v>4.166666666666663E-2</v>
      </c>
      <c r="R15" s="56">
        <f t="shared" si="6"/>
        <v>43272</v>
      </c>
      <c r="S15" s="56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ht="60" x14ac:dyDescent="0.25">
      <c r="C16" s="67" t="s">
        <v>143</v>
      </c>
      <c r="D16" s="58">
        <v>43258</v>
      </c>
      <c r="E16" s="59">
        <v>0.29166666666666669</v>
      </c>
      <c r="F16" s="59">
        <v>0.33333333333333331</v>
      </c>
      <c r="G16" s="60">
        <f t="shared" si="1"/>
        <v>4.166666666666663E-2</v>
      </c>
      <c r="H16" s="61">
        <f t="shared" si="2"/>
        <v>43259</v>
      </c>
      <c r="I16" s="61" t="s">
        <v>84</v>
      </c>
      <c r="J16" s="59">
        <v>0.29166666666666669</v>
      </c>
      <c r="K16" s="59">
        <v>0.33333333333333331</v>
      </c>
      <c r="L16" s="60">
        <f t="shared" si="3"/>
        <v>0</v>
      </c>
      <c r="M16" s="62">
        <f t="shared" si="4"/>
        <v>43265</v>
      </c>
      <c r="N16" s="63" t="s">
        <v>85</v>
      </c>
      <c r="O16" s="64">
        <v>0.29166666666666669</v>
      </c>
      <c r="P16" s="64">
        <v>0.33333333333333331</v>
      </c>
      <c r="Q16" s="60">
        <f t="shared" si="5"/>
        <v>4.166666666666663E-2</v>
      </c>
      <c r="R16" s="61">
        <f t="shared" si="6"/>
        <v>43273</v>
      </c>
      <c r="S16" s="61" t="s">
        <v>85</v>
      </c>
      <c r="T16" s="59">
        <v>0.29166666666666669</v>
      </c>
      <c r="U16" s="59">
        <v>0.33333333333333331</v>
      </c>
      <c r="V16" s="60">
        <f t="shared" si="7"/>
        <v>4.166666666666663E-2</v>
      </c>
      <c r="W16" s="65">
        <f t="shared" si="8"/>
        <v>0.12499999999999989</v>
      </c>
    </row>
    <row r="24" spans="4:18" ht="15.75" thickBot="1" x14ac:dyDescent="0.3"/>
    <row r="25" spans="4:18" ht="15.75" thickBot="1" x14ac:dyDescent="0.3">
      <c r="D25" s="103" t="s">
        <v>86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</row>
    <row r="26" spans="4:18" x14ac:dyDescent="0.25"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</row>
    <row r="27" spans="4:18" x14ac:dyDescent="0.25"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4:18" x14ac:dyDescent="0.25"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</row>
    <row r="29" spans="4:18" x14ac:dyDescent="0.25"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4:18" ht="15.75" thickBot="1" x14ac:dyDescent="0.3"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</row>
  </sheetData>
  <sheetProtection algorithmName="SHA-512" hashValue="ZDxnb5DfPYCD6miv2PBqtaYH9Tm3eDqf5KSwWFxIOK55DI+EiR4TdgFBRMJ8ajDsV0K/7Imi/RINqufbfk6S7w==" saltValue="iJphtrdW0c7KHfXBZiueBg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16 I7:I16 S7:S16" xr:uid="{8C37C8D7-BFD1-4A5D-898C-5BF566C8DB55}">
      <formula1>"Sim, Não"</formula1>
    </dataValidation>
  </dataValidations>
  <hyperlinks>
    <hyperlink ref="A7:B7" location="'D1'!B7" display="'D1'!B7" xr:uid="{98FB73A5-343D-4780-86EE-215EE47900D3}"/>
    <hyperlink ref="A8:B8" location="'D2'!B8" display="'D2'!B8" xr:uid="{0F16CFCA-C475-47D3-BE38-9B9478D696AD}"/>
    <hyperlink ref="A9:B9" location="'D1'!B7" display="'D1'!B7" xr:uid="{8DD85295-50C7-45EE-B5E1-632F003B19BC}"/>
    <hyperlink ref="A11:B11" location="'D2'!B8" display="'D2'!B8" xr:uid="{F202BE47-435A-4BDB-849E-DC45118357E1}"/>
    <hyperlink ref="A10:B10" location="'D2'!B8" display="'D2'!B8" xr:uid="{DF619E8C-AF7E-4A2E-A3A4-7B15A24FFCD8}"/>
    <hyperlink ref="A12:B12" location="'D1'!B7" display="'D1'!B7" xr:uid="{DDD32975-FA5E-4DA5-813A-A0930ED25DDB}"/>
    <hyperlink ref="B7" location="'Língua Portuguesa'!A1" display="'Língua Portuguesa'!A1" xr:uid="{85F0AEAA-0D44-4409-B8BF-4FD46F65A0E5}"/>
    <hyperlink ref="B8" location="'Racicínio Lógico-Matemático'!A1" display="'Racicínio Lógico-Matemático'!A1" xr:uid="{64DFED58-3869-4E3A-B966-1839F3458955}"/>
    <hyperlink ref="B9" location="'Noções de Informática '!A1" display="'Noções de Informática '!A1" xr:uid="{AD575B20-208E-452F-A5DE-F49300DCAA81}"/>
    <hyperlink ref="B10" location="'Legislação Aplicada à EBSERH'!A1" display="'Legislação Aplicada à EBSERH'!A1" xr:uid="{A9C47CBD-EFA8-40E5-8E02-A2476FC048A7}"/>
    <hyperlink ref="B11" location="'Legislação Aplicada ao Sus '!A1" display="'Legislação Aplicada ao Sus '!A1" xr:uid="{983A807F-645D-4146-B5D6-FE4C7CB015C0}"/>
    <hyperlink ref="B12" location="'Conhecimentos Específicos '!A1" display="'Conhecimentos Específicos '!A1" xr:uid="{1F7F2B8C-60DE-4CA7-AB68-1DB64931790F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Informações l Concurso</vt:lpstr>
      <vt:lpstr>Cronograma</vt:lpstr>
      <vt:lpstr>Quadro de horários</vt:lpstr>
      <vt:lpstr>Língua Portuguesa</vt:lpstr>
      <vt:lpstr>Racicínio Lógico-Matemático</vt:lpstr>
      <vt:lpstr>Noções de Informática </vt:lpstr>
      <vt:lpstr>Legislação Aplicada à EBSERH</vt:lpstr>
      <vt:lpstr>Legislação Aplicada ao Sus </vt:lpstr>
      <vt:lpstr>Conhecimentos Específicos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2019-11-08T12:05:18Z</dcterms:modified>
</cp:coreProperties>
</file>